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8800" windowHeight="11430"/>
  </bookViews>
  <sheets>
    <sheet name="Հ3 Մաս 1 և 2" sheetId="23" r:id="rId1"/>
  </sheets>
  <definedNames>
    <definedName name="_ftn1" localSheetId="0">'Հ3 Մաս 1 և 2'!#REF!</definedName>
    <definedName name="_ftn10" localSheetId="0">'Հ3 Մաս 1 և 2'!#REF!</definedName>
    <definedName name="_ftn11" localSheetId="0">'Հ3 Մաս 1 և 2'!#REF!</definedName>
    <definedName name="_ftn12" localSheetId="0">'Հ3 Մաս 1 և 2'!#REF!</definedName>
    <definedName name="_ftn13" localSheetId="0">'Հ3 Մաս 1 և 2'!#REF!</definedName>
    <definedName name="_ftn14" localSheetId="0">'Հ3 Մաս 1 և 2'!#REF!</definedName>
    <definedName name="_ftn15" localSheetId="0">'Հ3 Մաս 1 և 2'!#REF!</definedName>
    <definedName name="_ftn16" localSheetId="0">'Հ3 Մաս 1 և 2'!#REF!</definedName>
    <definedName name="_ftn17" localSheetId="0">'Հ3 Մաս 1 և 2'!#REF!</definedName>
    <definedName name="_ftn18" localSheetId="0">'Հ3 Մաս 1 և 2'!#REF!</definedName>
    <definedName name="_ftn19" localSheetId="0">'Հ3 Մաս 1 և 2'!#REF!</definedName>
    <definedName name="_ftn2" localSheetId="0">'Հ3 Մաս 1 և 2'!#REF!</definedName>
    <definedName name="_ftn20" localSheetId="0">'Հ3 Մաս 1 և 2'!#REF!</definedName>
    <definedName name="_ftn3" localSheetId="0">'Հ3 Մաս 1 և 2'!#REF!</definedName>
    <definedName name="_ftn4" localSheetId="0">'Հ3 Մաս 1 և 2'!#REF!</definedName>
    <definedName name="_ftn5" localSheetId="0">'Հ3 Մաս 1 և 2'!#REF!</definedName>
    <definedName name="_ftn6" localSheetId="0">'Հ3 Մաս 1 և 2'!#REF!</definedName>
    <definedName name="_ftn7" localSheetId="0">'Հ3 Մաս 1 և 2'!#REF!</definedName>
    <definedName name="_ftn8" localSheetId="0">'Հ3 Մաս 1 և 2'!#REF!</definedName>
    <definedName name="_ftn9" localSheetId="0">'Հ3 Մաս 1 և 2'!#REF!</definedName>
    <definedName name="_ftnref1" localSheetId="0">'Հ3 Մաս 1 և 2'!#REF!</definedName>
    <definedName name="_ftnref10" localSheetId="0">'Հ3 Մաս 1 և 2'!#REF!</definedName>
    <definedName name="_ftnref11" localSheetId="0">'Հ3 Մաս 1 և 2'!#REF!</definedName>
    <definedName name="_ftnref12" localSheetId="0">'Հ3 Մաս 1 և 2'!#REF!</definedName>
    <definedName name="_ftnref13" localSheetId="0">'Հ3 Մաս 1 և 2'!#REF!</definedName>
    <definedName name="_ftnref14" localSheetId="0">'Հ3 Մաս 1 և 2'!#REF!</definedName>
    <definedName name="_ftnref15" localSheetId="0">'Հ3 Մաս 1 և 2'!#REF!</definedName>
    <definedName name="_ftnref16" localSheetId="0">'Հ3 Մաս 1 և 2'!#REF!</definedName>
    <definedName name="_ftnref17" localSheetId="0">'Հ3 Մաս 1 և 2'!$G$54</definedName>
    <definedName name="_ftnref18" localSheetId="0">'Հ3 Մաս 1 և 2'!#REF!</definedName>
    <definedName name="_ftnref19" localSheetId="0">'Հ3 Մաս 1 և 2'!#REF!</definedName>
    <definedName name="_ftnref2" localSheetId="0">'Հ3 Մաս 1 և 2'!#REF!</definedName>
    <definedName name="_ftnref20" localSheetId="0">'Հ3 Մաս 1 և 2'!#REF!</definedName>
    <definedName name="_ftnref3" localSheetId="0">'Հ3 Մաս 1 և 2'!#REF!</definedName>
    <definedName name="_ftnref4" localSheetId="0">'Հ3 Մաս 1 և 2'!#REF!</definedName>
    <definedName name="_ftnref5" localSheetId="0">'Հ3 Մաս 1 և 2'!#REF!</definedName>
    <definedName name="_ftnref6" localSheetId="0">'Հ3 Մաս 1 և 2'!#REF!</definedName>
    <definedName name="_ftnref7" localSheetId="0">'Հ3 Մաս 1 և 2'!$A$7</definedName>
    <definedName name="_ftnref8" localSheetId="0">'Հ3 Մաս 1 և 2'!#REF!</definedName>
    <definedName name="_ftnref9" localSheetId="0">'Հ3 Մաս 1 և 2'!#REF!</definedName>
    <definedName name="_Toc501014755" localSheetId="0">'Հ3 Մաս 1 և 2'!#REF!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3" l="1"/>
  <c r="E29" i="23"/>
  <c r="D5" i="23"/>
  <c r="E28" i="23"/>
  <c r="E5" i="23" s="1"/>
  <c r="D28" i="23"/>
  <c r="G28" i="23"/>
  <c r="H28" i="23"/>
  <c r="F28" i="23"/>
  <c r="F5" i="23" s="1"/>
  <c r="H46" i="23"/>
  <c r="F46" i="23"/>
  <c r="G6" i="23"/>
  <c r="H6" i="23"/>
  <c r="F6" i="23"/>
  <c r="F41" i="23"/>
  <c r="F36" i="23"/>
  <c r="F44" i="23"/>
  <c r="H45" i="23"/>
  <c r="G45" i="23"/>
  <c r="F45" i="23"/>
  <c r="G44" i="23"/>
  <c r="G46" i="23" s="1"/>
  <c r="H44" i="23"/>
  <c r="E35" i="23" l="1"/>
  <c r="E6" i="23" l="1"/>
  <c r="D6" i="23" l="1"/>
  <c r="G21" i="23" l="1"/>
  <c r="H21" i="23"/>
  <c r="D25" i="23" l="1"/>
  <c r="E21" i="23" l="1"/>
  <c r="G41" i="23" l="1"/>
  <c r="H41" i="23"/>
  <c r="G36" i="23" l="1"/>
  <c r="H36" i="23"/>
  <c r="H5" i="23" l="1"/>
  <c r="G5" i="23"/>
  <c r="E41" i="23"/>
  <c r="D41" i="23"/>
  <c r="E36" i="23"/>
  <c r="D36" i="23"/>
  <c r="D21" i="23"/>
</calcChain>
</file>

<file path=xl/sharedStrings.xml><?xml version="1.0" encoding="utf-8"?>
<sst xmlns="http://schemas.openxmlformats.org/spreadsheetml/2006/main" count="118" uniqueCount="80">
  <si>
    <t>Ծրագիր/Միջոցառում</t>
  </si>
  <si>
    <t>Ծրագիր</t>
  </si>
  <si>
    <t>Միջոցառում</t>
  </si>
  <si>
    <t>2025թ (հազ. դրամ)</t>
  </si>
  <si>
    <t>2026թ (հազ. դրամ)</t>
  </si>
  <si>
    <t>x</t>
  </si>
  <si>
    <t>Ընթացիկ միջոցառումներ</t>
  </si>
  <si>
    <t>1043</t>
  </si>
  <si>
    <t xml:space="preserve"> 11004</t>
  </si>
  <si>
    <t xml:space="preserve"> Մասնագետների պատրաստման ԲՈՒՀ-մասնավոր հատված համագործակցություն </t>
  </si>
  <si>
    <t xml:space="preserve"> 11007</t>
  </si>
  <si>
    <t xml:space="preserve"> Շուկաների զարգացում և միջազգային համագործակցություն</t>
  </si>
  <si>
    <t xml:space="preserve"> 11009</t>
  </si>
  <si>
    <t xml:space="preserve"> Ձեռներեցության տեխնոլոգիական էկոհամակարգ</t>
  </si>
  <si>
    <t xml:space="preserve"> 11017</t>
  </si>
  <si>
    <t xml:space="preserve">  Համաշխարհային բանկի աջակցությամբ իրականացվող առևտրի և ենթակառուցվածքների զարգացման ծրագիր</t>
  </si>
  <si>
    <t xml:space="preserve"> 31003</t>
  </si>
  <si>
    <t xml:space="preserve"> Համաշխարհային բանկի աջակցությամբ իրականացվող առևտրի և ենթակառուցվածքների զարգացման ծրագրի շրջանակներում շենքերի և շինությունների շինարարություն և հիմնանորոգում</t>
  </si>
  <si>
    <t xml:space="preserve"> 31004</t>
  </si>
  <si>
    <t xml:space="preserve">  Համաշխարհային բանկի աջակցությամբ իրականացվող առևտրի և ենթակառուցվածքների զարգացման ծրագրի շրջանակներում սարքավորումների ձեռքբերում</t>
  </si>
  <si>
    <t xml:space="preserve"> Բարձր տեխնոլոգիական արդյունաբերության բնագավառում պետական քաղաքականության մշակում, ծրագրերի համակարգում և մոնիտորինգ</t>
  </si>
  <si>
    <t xml:space="preserve"> 11001</t>
  </si>
  <si>
    <t xml:space="preserve"> Բարձր տեխնոլոգիաների, ռազմարդյունաբերության, թվայնացման, կիբեռանվտանգության, ինովացիոն տեխնոլոգիաների, կապի, փոստի, համացանցի և տիեզերական  բնագավառներում պետական քաղաքականության մշակում,  ծրագրերի համակարգում և մոնիտորինգ</t>
  </si>
  <si>
    <t xml:space="preserve"> 11005</t>
  </si>
  <si>
    <t xml:space="preserve"> Ռազմարդյունաբերության բնագավառում պետական քաղաքականության մշակում խորհրդատվական, մոնիտորինգի և աջակցության ծառայություններ, ծրագրերի համակարգում</t>
  </si>
  <si>
    <t>1119</t>
  </si>
  <si>
    <t xml:space="preserve"> Հեռահաղորդակցության ապահովում</t>
  </si>
  <si>
    <t xml:space="preserve"> Հեռահաղորդակցության և կապի կանոնակարգում</t>
  </si>
  <si>
    <t xml:space="preserve"> 11002</t>
  </si>
  <si>
    <t xml:space="preserve"> Թվային հեռուստահեռարձակման ապահովման ծառայություններ</t>
  </si>
  <si>
    <t xml:space="preserve"> Տվյալների փոխանակման միջգերատեսչական կապի ապահովում</t>
  </si>
  <si>
    <t xml:space="preserve"> 32001</t>
  </si>
  <si>
    <t xml:space="preserve"> ՀՀ տարածքում բազային և շարժական ռադիոմոնիտորինգի համակարգի ներդրում</t>
  </si>
  <si>
    <t xml:space="preserve"> Բարձր տեխնոլոգիական արդյունաբերության էկոհամակարգի և շուկայի զարգացման ծրագիր</t>
  </si>
  <si>
    <t xml:space="preserve"> 1100</t>
  </si>
  <si>
    <t xml:space="preserve"> 1164</t>
  </si>
  <si>
    <t>2023թ.  (փաստացի) բազային տարի (հազ. դրամ)</t>
  </si>
  <si>
    <t>2024թ (պլան) (հազ. դրամ)</t>
  </si>
  <si>
    <t>2027թ (հազ. դրամ)</t>
  </si>
  <si>
    <t xml:space="preserve"> 11018</t>
  </si>
  <si>
    <t>Պետական աջակցություն ՏՏ ոլորտում գործունեություն իրականացնող առևտրային կազմակերպություններին և անհատ ձեռնարկատերերին</t>
  </si>
  <si>
    <t xml:space="preserve"> 11020</t>
  </si>
  <si>
    <t xml:space="preserve"> Թվային ծառայությունների ձեռքբերում</t>
  </si>
  <si>
    <t>Բարձր տեխնոլոգիական արդյունաբերության նախարարության
կարողությունների զարգացում և տեխնիկական հագեցվածության ապահովում</t>
  </si>
  <si>
    <t>Պաշտպանության բնագավառում գիտական և գիտատեխնիկական նպատակային հետազոտություններ</t>
  </si>
  <si>
    <t xml:space="preserve">Գիտական և գիտատեխնիկական նպատակային –ծրագրային հետազոտություններ ծրագրի շրջանակներում կատարվող Հատուկ գիտահետազոտական և փորձակոնստրուկտորական աշխատանքներ </t>
  </si>
  <si>
    <t xml:space="preserve"> 1220</t>
  </si>
  <si>
    <t xml:space="preserve"> Ռազմարդյունաբերության համալիրի զարգացում</t>
  </si>
  <si>
    <t xml:space="preserve"> Ռազմական նշանակության հատուկ գիտահետազոտական և փորձակոնստրուկտորական աշխատանքներ</t>
  </si>
  <si>
    <t xml:space="preserve"> Տակտիկատեխնիկական առաջադրանքների կազմում</t>
  </si>
  <si>
    <t xml:space="preserve"> 11003</t>
  </si>
  <si>
    <t xml:space="preserve"> Փորձանմուշների արտադրություն</t>
  </si>
  <si>
    <t xml:space="preserve"> Ռազմարդյունաբերության ոլորտի նեղ մասնագիտական կադրերի ուսուցում և վերապատրաստում</t>
  </si>
  <si>
    <t xml:space="preserve"> 1235</t>
  </si>
  <si>
    <t xml:space="preserve"> Թվային փոխակերպման գործընթացի իրականացում</t>
  </si>
  <si>
    <t xml:space="preserve"> 31001</t>
  </si>
  <si>
    <t xml:space="preserve"> Միասնական թվային միջավայրի ձևավորում</t>
  </si>
  <si>
    <t>Տիեզերական հետազոտությունների կենտրոնի ստեղծում</t>
  </si>
  <si>
    <t>Տիեզերական հետազոտությունների կենտրոնի պահպանում</t>
  </si>
  <si>
    <t>Երկրի հեռակա դիտարկման տեխնոլոգիաների զարգացում</t>
  </si>
  <si>
    <t>0</t>
  </si>
  <si>
    <t>Արբանյակի սպասարկման վճար</t>
  </si>
  <si>
    <t>Ծրագրային դասիչ</t>
  </si>
  <si>
    <t>ԸՆԴԱՄԵՆԸ</t>
  </si>
  <si>
    <t>Ծանոթություն</t>
  </si>
  <si>
    <t xml:space="preserve">2024թ. Համար կշրջանառվի իրավական ակտի նախագիծ, բխում է 2328-Ն որոշման պահանջներից </t>
  </si>
  <si>
    <t>Տեղեկատվական անվտանգության, էլեկտրոնային կառավարման համակարգի ներդրման և զարգացման ոլորտներում քաղաքականության իրականացում</t>
  </si>
  <si>
    <t>2024թ. Համար սահմանված կարգով շրջանառվել է ծրագրին 580.0 մլն դրամ  հատկացնելու մասին  իրավական ակտի նախագիծ</t>
  </si>
  <si>
    <t>Թվային ռադիոհեռարձակման փորձնական գոտու կազմակերպման ծրագիր</t>
  </si>
  <si>
    <t>Աշխարհի Ստարտափ Գավաթի անցկացում</t>
  </si>
  <si>
    <t>Նոր նախաձեռնություն է, ծրագիրը կներկայացվի ՀՀ փոխվարչապետների մոտ հայտը քննարկվելու ընթացքում</t>
  </si>
  <si>
    <t xml:space="preserve">Պետական աջակցություն ԲՈՒՀերին բարձրակարգ դասախոսների ներգրավմամբ արհեստական բանականության դասընթացների անցկացման նպատակով </t>
  </si>
  <si>
    <t>5G արձակման ծրագիր</t>
  </si>
  <si>
    <t xml:space="preserve">ՀՀ բարձր տեխնոլոգիական արդյունաբերության նախարարության 2025-2027թթ ՄԺԾԾ հայտը՝ ներառյալ նոր նախաձեռնությունները </t>
  </si>
  <si>
    <t>Նոր նախաձեռնություն է: 2024թ. Համար սահմանված կարգով շրջանառվել է գումար հատկացնելու մասին  իրավական ակտի նախագիծ</t>
  </si>
  <si>
    <t>Նոր նախաձեռնություն է: Առկա է ՀՀ վարչապետի հանձնարարական, նոր նախաձեռնություն է, ծրագիրը կցվում է</t>
  </si>
  <si>
    <t xml:space="preserve">Նոր նախաձեռնություն է: Հնարավոր կլինի գործարկել հաճախականությունները ազատականացնելուց հետո </t>
  </si>
  <si>
    <t>Գոյություն ունեցող պարտավորություններ</t>
  </si>
  <si>
    <t>Նոր նախաձեռնություններ</t>
  </si>
  <si>
    <t>ՊՈԱԿ-ի պահպանման ծախսերը նախատեսվում է ավելացնել 1950.0 մլն դրամով, որի վերաբերյալ սահմանված կարգով կշրջանառվի իրավական ակտի նախագիծ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</si>
</sst>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#,##0.0;\(##,##0.0\);\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GHEA Grapalat"/>
      <family val="3"/>
    </font>
    <font>
      <sz val="12"/>
      <color theme="1"/>
      <name val="Calibri"/>
      <family val="2"/>
      <scheme val="minor"/>
    </font>
    <font>
      <i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8" borderId="9" applyNumberFormat="0" applyFont="0" applyAlignment="0" applyProtection="0"/>
    <xf numFmtId="0" fontId="5" fillId="0" borderId="0">
      <alignment horizontal="left" vertical="top" wrapText="1"/>
    </xf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165" fontId="5" fillId="0" borderId="0" applyFill="0" applyBorder="0" applyProtection="0">
      <alignment horizontal="right" vertical="top"/>
    </xf>
  </cellStyleXfs>
  <cellXfs count="31">
    <xf numFmtId="0" fontId="0" fillId="0" borderId="0" xfId="0"/>
    <xf numFmtId="0" fontId="22" fillId="33" borderId="0" xfId="0" applyFont="1" applyFill="1"/>
    <xf numFmtId="164" fontId="22" fillId="33" borderId="0" xfId="1" applyNumberFormat="1" applyFont="1" applyFill="1"/>
    <xf numFmtId="0" fontId="0" fillId="33" borderId="0" xfId="0" applyFill="1"/>
    <xf numFmtId="49" fontId="23" fillId="33" borderId="1" xfId="0" applyNumberFormat="1" applyFont="1" applyFill="1" applyBorder="1" applyAlignment="1">
      <alignment horizontal="center" vertical="center" wrapText="1"/>
    </xf>
    <xf numFmtId="49" fontId="25" fillId="33" borderId="1" xfId="0" applyNumberFormat="1" applyFont="1" applyFill="1" applyBorder="1" applyAlignment="1">
      <alignment horizontal="center" vertical="center" wrapText="1"/>
    </xf>
    <xf numFmtId="0" fontId="26" fillId="33" borderId="0" xfId="0" applyFont="1" applyFill="1"/>
    <xf numFmtId="49" fontId="21" fillId="33" borderId="1" xfId="0" applyNumberFormat="1" applyFont="1" applyFill="1" applyBorder="1" applyAlignment="1">
      <alignment horizontal="center" vertical="center" wrapText="1"/>
    </xf>
    <xf numFmtId="164" fontId="21" fillId="33" borderId="1" xfId="1" applyNumberFormat="1" applyFont="1" applyFill="1" applyBorder="1" applyAlignment="1">
      <alignment horizontal="center" vertical="center" wrapText="1"/>
    </xf>
    <xf numFmtId="164" fontId="25" fillId="33" borderId="1" xfId="1" applyNumberFormat="1" applyFont="1" applyFill="1" applyBorder="1" applyAlignment="1">
      <alignment horizontal="center" vertical="center" wrapText="1"/>
    </xf>
    <xf numFmtId="49" fontId="24" fillId="33" borderId="1" xfId="0" applyNumberFormat="1" applyFont="1" applyFill="1" applyBorder="1" applyAlignment="1">
      <alignment horizontal="center" vertical="center" wrapText="1"/>
    </xf>
    <xf numFmtId="43" fontId="21" fillId="33" borderId="1" xfId="1" applyFont="1" applyFill="1" applyBorder="1" applyAlignment="1">
      <alignment horizontal="center" vertical="center" wrapText="1"/>
    </xf>
    <xf numFmtId="49" fontId="27" fillId="33" borderId="1" xfId="0" applyNumberFormat="1" applyFont="1" applyFill="1" applyBorder="1" applyAlignment="1">
      <alignment horizontal="center" vertical="center" wrapText="1"/>
    </xf>
    <xf numFmtId="0" fontId="26" fillId="33" borderId="1" xfId="0" applyFont="1" applyFill="1" applyBorder="1"/>
    <xf numFmtId="49" fontId="21" fillId="33" borderId="1" xfId="0" applyNumberFormat="1" applyFont="1" applyFill="1" applyBorder="1" applyAlignment="1">
      <alignment vertical="center"/>
    </xf>
    <xf numFmtId="164" fontId="21" fillId="33" borderId="1" xfId="1" applyNumberFormat="1" applyFont="1" applyFill="1" applyBorder="1" applyAlignment="1">
      <alignment vertical="center" wrapText="1"/>
    </xf>
    <xf numFmtId="0" fontId="27" fillId="33" borderId="0" xfId="0" applyFont="1" applyFill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49" fontId="21" fillId="34" borderId="1" xfId="0" applyNumberFormat="1" applyFont="1" applyFill="1" applyBorder="1" applyAlignment="1">
      <alignment horizontal="center" vertical="center" wrapText="1"/>
    </xf>
    <xf numFmtId="49" fontId="23" fillId="34" borderId="1" xfId="0" applyNumberFormat="1" applyFont="1" applyFill="1" applyBorder="1" applyAlignment="1">
      <alignment horizontal="center" vertical="center" wrapText="1"/>
    </xf>
    <xf numFmtId="164" fontId="21" fillId="34" borderId="1" xfId="1" applyNumberFormat="1" applyFont="1" applyFill="1" applyBorder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49" fontId="25" fillId="33" borderId="1" xfId="0" applyNumberFormat="1" applyFont="1" applyFill="1" applyBorder="1" applyAlignment="1">
      <alignment horizontal="center" vertical="center" wrapText="1"/>
    </xf>
    <xf numFmtId="164" fontId="21" fillId="33" borderId="1" xfId="1" applyNumberFormat="1" applyFont="1" applyFill="1" applyBorder="1" applyAlignment="1">
      <alignment horizontal="center" vertical="center" wrapText="1"/>
    </xf>
    <xf numFmtId="49" fontId="21" fillId="33" borderId="1" xfId="0" applyNumberFormat="1" applyFont="1" applyFill="1" applyBorder="1" applyAlignment="1">
      <alignment horizontal="center" vertical="center" wrapText="1"/>
    </xf>
    <xf numFmtId="49" fontId="21" fillId="33" borderId="0" xfId="0" applyNumberFormat="1" applyFont="1" applyFill="1" applyBorder="1" applyAlignment="1">
      <alignment horizontal="center" vertical="center" wrapText="1"/>
    </xf>
    <xf numFmtId="49" fontId="23" fillId="33" borderId="0" xfId="0" applyNumberFormat="1" applyFont="1" applyFill="1" applyBorder="1" applyAlignment="1">
      <alignment horizontal="center" vertical="center" wrapText="1"/>
    </xf>
    <xf numFmtId="164" fontId="21" fillId="33" borderId="0" xfId="1" applyNumberFormat="1" applyFont="1" applyFill="1" applyBorder="1" applyAlignment="1">
      <alignment horizontal="center" vertical="center" wrapText="1"/>
    </xf>
    <xf numFmtId="164" fontId="26" fillId="33" borderId="0" xfId="1" applyNumberFormat="1" applyFont="1" applyFill="1"/>
  </cellXfs>
  <cellStyles count="47">
    <cellStyle name="20% — акцент1 2" xfId="23"/>
    <cellStyle name="20% — акцент2 2" xfId="27"/>
    <cellStyle name="20% — акцент3 2" xfId="31"/>
    <cellStyle name="20% — акцент4 2" xfId="35"/>
    <cellStyle name="20% — акцент5 2" xfId="39"/>
    <cellStyle name="20% — акцент6 2" xfId="43"/>
    <cellStyle name="40% — акцент1 2" xfId="24"/>
    <cellStyle name="40% — акцент2 2" xfId="28"/>
    <cellStyle name="40% — акцент3 2" xfId="32"/>
    <cellStyle name="40% — акцент4 2" xfId="36"/>
    <cellStyle name="40% — акцент5 2" xfId="40"/>
    <cellStyle name="40% — акцент6 2" xfId="44"/>
    <cellStyle name="60% — акцент1 2" xfId="25"/>
    <cellStyle name="60% — акцент2 2" xfId="29"/>
    <cellStyle name="60% — акцент3 2" xfId="33"/>
    <cellStyle name="60% — акцент4 2" xfId="37"/>
    <cellStyle name="60% — акцент5 2" xfId="41"/>
    <cellStyle name="60% — акцент6 2" xfId="45"/>
    <cellStyle name="Comma" xfId="1" builtinId="3"/>
    <cellStyle name="Comma 2" xfId="3"/>
    <cellStyle name="Normal" xfId="0" builtinId="0"/>
    <cellStyle name="Normal 2" xfId="2"/>
    <cellStyle name="Note" xfId="4" builtinId="10" customBuiltin="1"/>
    <cellStyle name="SN_241" xfId="46"/>
    <cellStyle name="Акцент1 2" xfId="22"/>
    <cellStyle name="Акцент2 2" xfId="26"/>
    <cellStyle name="Акцент3 2" xfId="30"/>
    <cellStyle name="Акцент4 2" xfId="34"/>
    <cellStyle name="Акцент5 2" xfId="38"/>
    <cellStyle name="Акцент6 2" xfId="42"/>
    <cellStyle name="Ввод  2" xfId="14"/>
    <cellStyle name="Вывод 2" xfId="15"/>
    <cellStyle name="Вычисление 2" xfId="16"/>
    <cellStyle name="Заголовок 1 2" xfId="7"/>
    <cellStyle name="Заголовок 2 2" xfId="8"/>
    <cellStyle name="Заголовок 3 2" xfId="9"/>
    <cellStyle name="Заголовок 4 2" xfId="10"/>
    <cellStyle name="Итог 2" xfId="21"/>
    <cellStyle name="Контрольная ячейка 2" xfId="18"/>
    <cellStyle name="Название 2" xfId="6"/>
    <cellStyle name="Нейтральный 2" xfId="13"/>
    <cellStyle name="Обычный 2" xfId="5"/>
    <cellStyle name="Плохой 2" xfId="12"/>
    <cellStyle name="Пояснение 2" xfId="20"/>
    <cellStyle name="Связанная ячейка 2" xfId="17"/>
    <cellStyle name="Текст предупреждения 2" xfId="19"/>
    <cellStyle name="Хороший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115" zoomScaleNormal="100" zoomScaleSheetLayoutView="115" workbookViewId="0">
      <selection activeCell="F5" sqref="F5:H5"/>
    </sheetView>
  </sheetViews>
  <sheetFormatPr defaultRowHeight="15.75" x14ac:dyDescent="0.25"/>
  <cols>
    <col min="1" max="1" width="11.85546875" style="1" customWidth="1"/>
    <col min="2" max="2" width="16" style="1" customWidth="1"/>
    <col min="3" max="3" width="55.28515625" style="1" customWidth="1"/>
    <col min="4" max="4" width="18.140625" style="2" customWidth="1"/>
    <col min="5" max="5" width="21.5703125" style="2" customWidth="1"/>
    <col min="6" max="6" width="21" style="2" customWidth="1"/>
    <col min="7" max="7" width="18" style="2" customWidth="1"/>
    <col min="8" max="8" width="21.5703125" style="2" customWidth="1"/>
    <col min="9" max="9" width="27.7109375" style="2" customWidth="1"/>
    <col min="10" max="10" width="9.140625" style="3"/>
    <col min="11" max="11" width="16.42578125" style="3" customWidth="1"/>
    <col min="12" max="16384" width="9.140625" style="3"/>
  </cols>
  <sheetData>
    <row r="1" spans="1:9" ht="17.25" x14ac:dyDescent="0.3">
      <c r="A1" s="6"/>
      <c r="B1" s="21" t="s">
        <v>73</v>
      </c>
      <c r="C1" s="21"/>
      <c r="D1" s="21"/>
      <c r="E1" s="21"/>
      <c r="F1" s="21"/>
      <c r="G1" s="21"/>
      <c r="H1" s="21"/>
      <c r="I1" s="16"/>
    </row>
    <row r="2" spans="1:9" ht="30.75" customHeight="1" x14ac:dyDescent="0.3">
      <c r="A2" s="6"/>
      <c r="B2" s="22"/>
      <c r="C2" s="22"/>
      <c r="D2" s="22"/>
      <c r="E2" s="22"/>
      <c r="F2" s="22"/>
      <c r="G2" s="22"/>
      <c r="H2" s="23"/>
      <c r="I2" s="17"/>
    </row>
    <row r="3" spans="1:9" ht="42" customHeight="1" x14ac:dyDescent="0.25">
      <c r="A3" s="26" t="s">
        <v>62</v>
      </c>
      <c r="B3" s="26"/>
      <c r="C3" s="26" t="s">
        <v>0</v>
      </c>
      <c r="D3" s="25" t="s">
        <v>36</v>
      </c>
      <c r="E3" s="25" t="s">
        <v>37</v>
      </c>
      <c r="F3" s="25" t="s">
        <v>3</v>
      </c>
      <c r="G3" s="25" t="s">
        <v>4</v>
      </c>
      <c r="H3" s="25" t="s">
        <v>38</v>
      </c>
      <c r="I3" s="25" t="s">
        <v>64</v>
      </c>
    </row>
    <row r="4" spans="1:9" ht="49.5" customHeight="1" x14ac:dyDescent="0.25">
      <c r="A4" s="7" t="s">
        <v>1</v>
      </c>
      <c r="B4" s="7" t="s">
        <v>2</v>
      </c>
      <c r="C4" s="26"/>
      <c r="D4" s="25"/>
      <c r="E4" s="25"/>
      <c r="F4" s="25"/>
      <c r="G4" s="25"/>
      <c r="H4" s="25"/>
      <c r="I4" s="25"/>
    </row>
    <row r="5" spans="1:9" ht="49.5" customHeight="1" x14ac:dyDescent="0.25">
      <c r="A5" s="5"/>
      <c r="B5" s="5"/>
      <c r="C5" s="5" t="s">
        <v>63</v>
      </c>
      <c r="D5" s="9">
        <f>SUM(D6+D21+D28+D36+D41+D25)</f>
        <v>23540726.909999996</v>
      </c>
      <c r="E5" s="9">
        <f>SUM(E6+E21+E28+E36+E41)</f>
        <v>34524071.200000003</v>
      </c>
      <c r="F5" s="9">
        <f>SUM(F6+F21+F28+F36+F41)</f>
        <v>39532841.299999997</v>
      </c>
      <c r="G5" s="9">
        <f>SUM(G6+G21+G28+G36+G41)</f>
        <v>40701994.010000005</v>
      </c>
      <c r="H5" s="9">
        <f>SUM(H6+H21+H28+H36+H41)</f>
        <v>43776385.399999999</v>
      </c>
      <c r="I5" s="9"/>
    </row>
    <row r="6" spans="1:9" ht="48.75" customHeight="1" x14ac:dyDescent="0.25">
      <c r="A6" s="24" t="s">
        <v>7</v>
      </c>
      <c r="B6" s="24"/>
      <c r="C6" s="5" t="s">
        <v>33</v>
      </c>
      <c r="D6" s="9">
        <f>SUM(D7:D20)</f>
        <v>16719652.75</v>
      </c>
      <c r="E6" s="9">
        <f>SUM(E7:E20)</f>
        <v>10618394.6</v>
      </c>
      <c r="F6" s="9">
        <f>SUM(F7:F20)</f>
        <v>13052384</v>
      </c>
      <c r="G6" s="9">
        <f t="shared" ref="G6:H6" si="0">SUM(G7:G20)</f>
        <v>7843530.4000000004</v>
      </c>
      <c r="H6" s="9">
        <f t="shared" si="0"/>
        <v>9882460.4000000004</v>
      </c>
      <c r="I6" s="9"/>
    </row>
    <row r="7" spans="1:9" ht="50.25" customHeight="1" x14ac:dyDescent="0.25">
      <c r="A7" s="7" t="s">
        <v>5</v>
      </c>
      <c r="B7" s="4" t="s">
        <v>8</v>
      </c>
      <c r="C7" s="4" t="s">
        <v>9</v>
      </c>
      <c r="D7" s="8">
        <v>89419.17</v>
      </c>
      <c r="E7" s="8">
        <v>613000</v>
      </c>
      <c r="F7" s="8">
        <v>613000</v>
      </c>
      <c r="G7" s="8">
        <v>613000</v>
      </c>
      <c r="H7" s="8">
        <v>613000</v>
      </c>
      <c r="I7" s="8"/>
    </row>
    <row r="8" spans="1:9" ht="42.75" customHeight="1" x14ac:dyDescent="0.25">
      <c r="A8" s="7" t="s">
        <v>5</v>
      </c>
      <c r="B8" s="4" t="s">
        <v>10</v>
      </c>
      <c r="C8" s="4" t="s">
        <v>11</v>
      </c>
      <c r="D8" s="8">
        <v>291935.45</v>
      </c>
      <c r="E8" s="8">
        <v>340000</v>
      </c>
      <c r="F8" s="8">
        <v>340000</v>
      </c>
      <c r="G8" s="8">
        <v>560000</v>
      </c>
      <c r="H8" s="8">
        <v>616000</v>
      </c>
      <c r="I8" s="8"/>
    </row>
    <row r="9" spans="1:9" ht="28.5" customHeight="1" x14ac:dyDescent="0.25">
      <c r="A9" s="7" t="s">
        <v>5</v>
      </c>
      <c r="B9" s="4" t="s">
        <v>12</v>
      </c>
      <c r="C9" s="4" t="s">
        <v>13</v>
      </c>
      <c r="D9" s="8">
        <v>377740.97</v>
      </c>
      <c r="E9" s="8">
        <v>928500</v>
      </c>
      <c r="F9" s="8">
        <v>928500</v>
      </c>
      <c r="G9" s="8">
        <v>928500</v>
      </c>
      <c r="H9" s="8">
        <v>928500</v>
      </c>
      <c r="I9" s="8"/>
    </row>
    <row r="10" spans="1:9" ht="72.75" customHeight="1" x14ac:dyDescent="0.25">
      <c r="A10" s="7" t="s">
        <v>5</v>
      </c>
      <c r="B10" s="4" t="s">
        <v>14</v>
      </c>
      <c r="C10" s="4" t="s">
        <v>15</v>
      </c>
      <c r="D10" s="8">
        <v>839446.15</v>
      </c>
      <c r="E10" s="8">
        <v>958145.9</v>
      </c>
      <c r="F10" s="8"/>
      <c r="G10" s="8"/>
      <c r="H10" s="8"/>
      <c r="I10" s="8"/>
    </row>
    <row r="11" spans="1:9" ht="114.75" customHeight="1" x14ac:dyDescent="0.25">
      <c r="A11" s="7" t="s">
        <v>5</v>
      </c>
      <c r="B11" s="4" t="s">
        <v>39</v>
      </c>
      <c r="C11" s="10" t="s">
        <v>40</v>
      </c>
      <c r="D11" s="8">
        <v>12669691.65</v>
      </c>
      <c r="E11" s="8">
        <v>5000000</v>
      </c>
      <c r="F11" s="8">
        <v>2000000</v>
      </c>
      <c r="G11" s="8"/>
      <c r="H11" s="8"/>
      <c r="I11" s="8" t="s">
        <v>65</v>
      </c>
    </row>
    <row r="12" spans="1:9" ht="39.75" customHeight="1" x14ac:dyDescent="0.25">
      <c r="A12" s="7" t="s">
        <v>5</v>
      </c>
      <c r="B12" s="4" t="s">
        <v>41</v>
      </c>
      <c r="C12" s="4" t="s">
        <v>42</v>
      </c>
      <c r="D12" s="8">
        <v>579582.31000000006</v>
      </c>
      <c r="E12" s="8">
        <v>841764</v>
      </c>
      <c r="F12" s="8">
        <v>905864</v>
      </c>
      <c r="G12" s="8">
        <v>996450.4</v>
      </c>
      <c r="H12" s="8">
        <v>996450.4</v>
      </c>
      <c r="I12" s="8"/>
    </row>
    <row r="13" spans="1:9" ht="127.5" customHeight="1" x14ac:dyDescent="0.25">
      <c r="A13" s="18" t="s">
        <v>5</v>
      </c>
      <c r="B13" s="19"/>
      <c r="C13" s="19" t="s">
        <v>69</v>
      </c>
      <c r="D13" s="20"/>
      <c r="E13" s="20"/>
      <c r="F13" s="20">
        <v>410000</v>
      </c>
      <c r="G13" s="20">
        <v>410000</v>
      </c>
      <c r="H13" s="20">
        <v>410000</v>
      </c>
      <c r="I13" s="20" t="s">
        <v>70</v>
      </c>
    </row>
    <row r="14" spans="1:9" ht="123" customHeight="1" x14ac:dyDescent="0.25">
      <c r="A14" s="18" t="s">
        <v>5</v>
      </c>
      <c r="B14" s="19"/>
      <c r="C14" s="19" t="s">
        <v>71</v>
      </c>
      <c r="D14" s="20"/>
      <c r="E14" s="20"/>
      <c r="F14" s="20">
        <v>480000</v>
      </c>
      <c r="G14" s="20">
        <v>480000</v>
      </c>
      <c r="H14" s="20">
        <v>480000</v>
      </c>
      <c r="I14" s="20" t="s">
        <v>70</v>
      </c>
    </row>
    <row r="15" spans="1:9" ht="39" customHeight="1" x14ac:dyDescent="0.25">
      <c r="A15" s="7" t="s">
        <v>5</v>
      </c>
      <c r="B15" s="4"/>
      <c r="C15" s="4" t="s">
        <v>57</v>
      </c>
      <c r="D15" s="8"/>
      <c r="E15" s="8"/>
      <c r="F15" s="8">
        <v>1157400</v>
      </c>
      <c r="G15" s="8">
        <v>392600</v>
      </c>
      <c r="H15" s="8" t="s">
        <v>60</v>
      </c>
      <c r="I15" s="8"/>
    </row>
    <row r="16" spans="1:9" ht="48" customHeight="1" x14ac:dyDescent="0.25">
      <c r="A16" s="7" t="s">
        <v>5</v>
      </c>
      <c r="B16" s="4"/>
      <c r="C16" s="4" t="s">
        <v>58</v>
      </c>
      <c r="D16" s="8"/>
      <c r="E16" s="8"/>
      <c r="F16" s="8"/>
      <c r="G16" s="8">
        <v>50000</v>
      </c>
      <c r="H16" s="8">
        <v>50000</v>
      </c>
      <c r="I16" s="8"/>
    </row>
    <row r="17" spans="1:9" ht="53.25" customHeight="1" x14ac:dyDescent="0.25">
      <c r="A17" s="7" t="s">
        <v>5</v>
      </c>
      <c r="B17" s="4"/>
      <c r="C17" s="4" t="s">
        <v>59</v>
      </c>
      <c r="D17" s="8"/>
      <c r="E17" s="8"/>
      <c r="F17" s="8">
        <v>5926620</v>
      </c>
      <c r="G17" s="11">
        <v>2539980</v>
      </c>
      <c r="H17" s="8">
        <v>5545120</v>
      </c>
      <c r="I17" s="8"/>
    </row>
    <row r="18" spans="1:9" ht="26.25" customHeight="1" x14ac:dyDescent="0.25">
      <c r="A18" s="7" t="s">
        <v>5</v>
      </c>
      <c r="B18" s="4"/>
      <c r="C18" s="4" t="s">
        <v>61</v>
      </c>
      <c r="D18" s="8"/>
      <c r="E18" s="8"/>
      <c r="F18" s="8">
        <v>291000</v>
      </c>
      <c r="G18" s="8">
        <v>873000</v>
      </c>
      <c r="H18" s="8">
        <v>243390</v>
      </c>
      <c r="I18" s="8"/>
    </row>
    <row r="19" spans="1:9" ht="72" customHeight="1" x14ac:dyDescent="0.25">
      <c r="A19" s="7" t="s">
        <v>5</v>
      </c>
      <c r="B19" s="4" t="s">
        <v>16</v>
      </c>
      <c r="C19" s="4" t="s">
        <v>17</v>
      </c>
      <c r="D19" s="8">
        <v>996822.62</v>
      </c>
      <c r="E19" s="8">
        <v>832400.1</v>
      </c>
      <c r="F19" s="8"/>
      <c r="G19" s="8"/>
      <c r="H19" s="8"/>
      <c r="I19" s="8"/>
    </row>
    <row r="20" spans="1:9" ht="63" customHeight="1" x14ac:dyDescent="0.25">
      <c r="A20" s="7" t="s">
        <v>5</v>
      </c>
      <c r="B20" s="4" t="s">
        <v>18</v>
      </c>
      <c r="C20" s="4" t="s">
        <v>19</v>
      </c>
      <c r="D20" s="8">
        <v>875014.43</v>
      </c>
      <c r="E20" s="8">
        <v>1104584.6000000001</v>
      </c>
      <c r="F20" s="8"/>
      <c r="G20" s="8"/>
      <c r="H20" s="8"/>
      <c r="I20" s="8"/>
    </row>
    <row r="21" spans="1:9" ht="54" customHeight="1" x14ac:dyDescent="0.25">
      <c r="A21" s="24" t="s">
        <v>34</v>
      </c>
      <c r="B21" s="24"/>
      <c r="C21" s="5" t="s">
        <v>20</v>
      </c>
      <c r="D21" s="9">
        <f>+D22+D23+D24</f>
        <v>1288192.04</v>
      </c>
      <c r="E21" s="9">
        <f>+E22+E23+E24</f>
        <v>1300158.7</v>
      </c>
      <c r="F21" s="9">
        <f>+F22+F23+F24</f>
        <v>1502010.6</v>
      </c>
      <c r="G21" s="9">
        <f>+G22+G23+G24</f>
        <v>1538723.9100000001</v>
      </c>
      <c r="H21" s="9">
        <f>+H22+H23+H24</f>
        <v>1570145.3</v>
      </c>
      <c r="I21" s="9"/>
    </row>
    <row r="22" spans="1:9" ht="123" customHeight="1" x14ac:dyDescent="0.25">
      <c r="A22" s="7" t="s">
        <v>5</v>
      </c>
      <c r="B22" s="4" t="s">
        <v>21</v>
      </c>
      <c r="C22" s="4" t="s">
        <v>22</v>
      </c>
      <c r="D22" s="8">
        <v>1026354.91</v>
      </c>
      <c r="E22" s="8">
        <v>1034295.9</v>
      </c>
      <c r="F22" s="8">
        <v>1061535.6000000001</v>
      </c>
      <c r="G22" s="8">
        <v>1084369.01</v>
      </c>
      <c r="H22" s="8">
        <v>1098481.3</v>
      </c>
      <c r="I22" s="8"/>
    </row>
    <row r="23" spans="1:9" ht="78" customHeight="1" x14ac:dyDescent="0.25">
      <c r="A23" s="7" t="s">
        <v>5</v>
      </c>
      <c r="B23" s="4" t="s">
        <v>23</v>
      </c>
      <c r="C23" s="4" t="s">
        <v>24</v>
      </c>
      <c r="D23" s="8">
        <v>240564.33</v>
      </c>
      <c r="E23" s="8">
        <v>240862.8</v>
      </c>
      <c r="F23" s="8">
        <v>440475</v>
      </c>
      <c r="G23" s="8">
        <v>454354.9</v>
      </c>
      <c r="H23" s="8">
        <v>471664</v>
      </c>
      <c r="I23" s="8"/>
    </row>
    <row r="24" spans="1:9" ht="75" customHeight="1" x14ac:dyDescent="0.25">
      <c r="A24" s="7" t="s">
        <v>5</v>
      </c>
      <c r="B24" s="4" t="s">
        <v>31</v>
      </c>
      <c r="C24" s="10" t="s">
        <v>43</v>
      </c>
      <c r="D24" s="8">
        <v>21272.799999999999</v>
      </c>
      <c r="E24" s="8">
        <v>25000</v>
      </c>
      <c r="F24" s="8"/>
      <c r="G24" s="8"/>
      <c r="H24" s="8"/>
      <c r="I24" s="8"/>
    </row>
    <row r="25" spans="1:9" ht="47.25" customHeight="1" x14ac:dyDescent="0.25">
      <c r="A25" s="5" t="s">
        <v>25</v>
      </c>
      <c r="B25" s="5" t="s">
        <v>5</v>
      </c>
      <c r="C25" s="12" t="s">
        <v>44</v>
      </c>
      <c r="D25" s="9">
        <f>+D27</f>
        <v>1101918.1499999999</v>
      </c>
      <c r="E25" s="9"/>
      <c r="F25" s="9"/>
      <c r="G25" s="9"/>
      <c r="H25" s="9"/>
      <c r="I25" s="9"/>
    </row>
    <row r="26" spans="1:9" ht="17.25" x14ac:dyDescent="0.3">
      <c r="A26" s="13"/>
      <c r="B26" s="14" t="s">
        <v>6</v>
      </c>
      <c r="C26" s="13"/>
      <c r="D26" s="15"/>
      <c r="E26" s="15"/>
      <c r="F26" s="15"/>
      <c r="G26" s="15"/>
      <c r="H26" s="15"/>
      <c r="I26" s="15"/>
    </row>
    <row r="27" spans="1:9" ht="91.5" customHeight="1" x14ac:dyDescent="0.25">
      <c r="A27" s="7" t="s">
        <v>5</v>
      </c>
      <c r="B27" s="4" t="s">
        <v>21</v>
      </c>
      <c r="C27" s="10" t="s">
        <v>45</v>
      </c>
      <c r="D27" s="8">
        <v>1101918.1499999999</v>
      </c>
      <c r="E27" s="8"/>
      <c r="F27" s="8"/>
      <c r="G27" s="8"/>
      <c r="H27" s="8"/>
      <c r="I27" s="8"/>
    </row>
    <row r="28" spans="1:9" ht="27.75" customHeight="1" x14ac:dyDescent="0.25">
      <c r="A28" s="24" t="s">
        <v>35</v>
      </c>
      <c r="B28" s="24"/>
      <c r="C28" s="5" t="s">
        <v>26</v>
      </c>
      <c r="D28" s="9">
        <f t="shared" ref="D28:E28" si="1">+D29+D30+D31+D35+D32+D33+D34+D35</f>
        <v>4430963.97</v>
      </c>
      <c r="E28" s="9">
        <f>+E29+E30+E31+E35+E32+E33+E34+E35</f>
        <v>6786364.1999999993</v>
      </c>
      <c r="F28" s="9">
        <f>+F29+F30+F31+F35+F32+F33+F34+F35</f>
        <v>2734293</v>
      </c>
      <c r="G28" s="9">
        <f t="shared" ref="G28:H28" si="2">+G29+G30+G31+G35+G32+G33+G34+G35</f>
        <v>3075586</v>
      </c>
      <c r="H28" s="9">
        <f t="shared" si="2"/>
        <v>3079626</v>
      </c>
      <c r="I28" s="9"/>
    </row>
    <row r="29" spans="1:9" ht="172.5" x14ac:dyDescent="0.25">
      <c r="A29" s="7" t="s">
        <v>5</v>
      </c>
      <c r="B29" s="4" t="s">
        <v>21</v>
      </c>
      <c r="C29" s="4" t="s">
        <v>27</v>
      </c>
      <c r="D29" s="8">
        <v>312886.2</v>
      </c>
      <c r="E29" s="8">
        <f>313992+195000</f>
        <v>508992</v>
      </c>
      <c r="F29" s="8">
        <v>595200</v>
      </c>
      <c r="G29" s="8">
        <v>640000</v>
      </c>
      <c r="H29" s="8">
        <v>640000</v>
      </c>
      <c r="I29" s="8" t="s">
        <v>79</v>
      </c>
    </row>
    <row r="30" spans="1:9" ht="34.5" x14ac:dyDescent="0.25">
      <c r="A30" s="7" t="s">
        <v>5</v>
      </c>
      <c r="B30" s="4" t="s">
        <v>28</v>
      </c>
      <c r="C30" s="4" t="s">
        <v>29</v>
      </c>
      <c r="D30" s="8">
        <v>81435.37</v>
      </c>
      <c r="E30" s="8">
        <v>83671.399999999994</v>
      </c>
      <c r="F30" s="8">
        <v>80244</v>
      </c>
      <c r="G30" s="8">
        <v>80244</v>
      </c>
      <c r="H30" s="8">
        <v>80244</v>
      </c>
      <c r="I30" s="8"/>
    </row>
    <row r="31" spans="1:9" ht="34.5" x14ac:dyDescent="0.25">
      <c r="A31" s="7" t="s">
        <v>5</v>
      </c>
      <c r="B31" s="4" t="s">
        <v>8</v>
      </c>
      <c r="C31" s="4" t="s">
        <v>30</v>
      </c>
      <c r="D31" s="8">
        <v>327160</v>
      </c>
      <c r="E31" s="8">
        <v>132000</v>
      </c>
      <c r="F31" s="8">
        <v>140960</v>
      </c>
      <c r="G31" s="8">
        <v>140960</v>
      </c>
      <c r="H31" s="8">
        <v>145000</v>
      </c>
      <c r="I31" s="8"/>
    </row>
    <row r="32" spans="1:9" ht="120.75" x14ac:dyDescent="0.25">
      <c r="A32" s="18" t="s">
        <v>5</v>
      </c>
      <c r="B32" s="19"/>
      <c r="C32" s="19" t="s">
        <v>66</v>
      </c>
      <c r="D32" s="20"/>
      <c r="E32" s="20">
        <v>1270920</v>
      </c>
      <c r="F32" s="20">
        <v>1014382</v>
      </c>
      <c r="G32" s="20">
        <v>1014382</v>
      </c>
      <c r="H32" s="20">
        <v>1014382</v>
      </c>
      <c r="I32" s="20" t="s">
        <v>74</v>
      </c>
    </row>
    <row r="33" spans="1:9" ht="103.5" x14ac:dyDescent="0.25">
      <c r="A33" s="18" t="s">
        <v>5</v>
      </c>
      <c r="B33" s="19"/>
      <c r="C33" s="19" t="s">
        <v>68</v>
      </c>
      <c r="D33" s="20"/>
      <c r="E33" s="20"/>
      <c r="F33" s="20">
        <v>403507</v>
      </c>
      <c r="G33" s="20"/>
      <c r="H33" s="20"/>
      <c r="I33" s="20" t="s">
        <v>75</v>
      </c>
    </row>
    <row r="34" spans="1:9" ht="103.5" x14ac:dyDescent="0.25">
      <c r="A34" s="18" t="s">
        <v>5</v>
      </c>
      <c r="B34" s="19"/>
      <c r="C34" s="19" t="s">
        <v>72</v>
      </c>
      <c r="D34" s="20"/>
      <c r="E34" s="20"/>
      <c r="F34" s="20">
        <v>500000</v>
      </c>
      <c r="G34" s="20">
        <v>1200000</v>
      </c>
      <c r="H34" s="20">
        <v>1200000</v>
      </c>
      <c r="I34" s="20" t="s">
        <v>76</v>
      </c>
    </row>
    <row r="35" spans="1:9" ht="120.75" x14ac:dyDescent="0.25">
      <c r="A35" s="7" t="s">
        <v>5</v>
      </c>
      <c r="B35" s="4" t="s">
        <v>31</v>
      </c>
      <c r="C35" s="4" t="s">
        <v>32</v>
      </c>
      <c r="D35" s="8">
        <v>1854741.2</v>
      </c>
      <c r="E35" s="8">
        <f>1815390.4+580000</f>
        <v>2395390.4</v>
      </c>
      <c r="F35" s="8">
        <v>0</v>
      </c>
      <c r="G35" s="8">
        <v>0</v>
      </c>
      <c r="H35" s="8">
        <v>0</v>
      </c>
      <c r="I35" s="8" t="s">
        <v>67</v>
      </c>
    </row>
    <row r="36" spans="1:9" ht="33.75" customHeight="1" x14ac:dyDescent="0.25">
      <c r="A36" s="24" t="s">
        <v>46</v>
      </c>
      <c r="B36" s="24"/>
      <c r="C36" s="5" t="s">
        <v>47</v>
      </c>
      <c r="D36" s="9">
        <f>+D37+D38+D39+D40</f>
        <v>0</v>
      </c>
      <c r="E36" s="9">
        <f>+E37+E38+E39+E40</f>
        <v>5819153.7000000002</v>
      </c>
      <c r="F36" s="9">
        <f>+F37+F38+F39+F40</f>
        <v>7244153.7000000002</v>
      </c>
      <c r="G36" s="9">
        <f>+G37+G38+G39+G40</f>
        <v>8244153.7000000002</v>
      </c>
      <c r="H36" s="9">
        <f>+H37+H38+H39+H40</f>
        <v>9244153.6999999993</v>
      </c>
      <c r="I36" s="9"/>
    </row>
    <row r="37" spans="1:9" ht="51.75" x14ac:dyDescent="0.25">
      <c r="A37" s="7" t="s">
        <v>5</v>
      </c>
      <c r="B37" s="4" t="s">
        <v>21</v>
      </c>
      <c r="C37" s="4" t="s">
        <v>48</v>
      </c>
      <c r="D37" s="8"/>
      <c r="E37" s="8">
        <v>4165403.7</v>
      </c>
      <c r="F37" s="8">
        <v>5544153.7000000002</v>
      </c>
      <c r="G37" s="8">
        <v>6544153.7000000002</v>
      </c>
      <c r="H37" s="8">
        <v>7544153.7000000002</v>
      </c>
      <c r="I37" s="8"/>
    </row>
    <row r="38" spans="1:9" ht="34.5" x14ac:dyDescent="0.25">
      <c r="A38" s="7" t="s">
        <v>5</v>
      </c>
      <c r="B38" s="4" t="s">
        <v>28</v>
      </c>
      <c r="C38" s="4" t="s">
        <v>49</v>
      </c>
      <c r="D38" s="8"/>
      <c r="E38" s="8">
        <v>100000</v>
      </c>
      <c r="F38" s="8">
        <v>100000</v>
      </c>
      <c r="G38" s="8">
        <v>100000</v>
      </c>
      <c r="H38" s="8">
        <v>100000</v>
      </c>
      <c r="I38" s="8"/>
    </row>
    <row r="39" spans="1:9" ht="21.75" customHeight="1" x14ac:dyDescent="0.25">
      <c r="A39" s="7" t="s">
        <v>5</v>
      </c>
      <c r="B39" s="4" t="s">
        <v>50</v>
      </c>
      <c r="C39" s="4" t="s">
        <v>51</v>
      </c>
      <c r="D39" s="8"/>
      <c r="E39" s="8">
        <v>1500000</v>
      </c>
      <c r="F39" s="8">
        <v>1500000</v>
      </c>
      <c r="G39" s="8">
        <v>1500000</v>
      </c>
      <c r="H39" s="8">
        <v>1500000</v>
      </c>
      <c r="I39" s="8"/>
    </row>
    <row r="40" spans="1:9" ht="57" customHeight="1" x14ac:dyDescent="0.25">
      <c r="A40" s="7" t="s">
        <v>5</v>
      </c>
      <c r="B40" s="4" t="s">
        <v>8</v>
      </c>
      <c r="C40" s="4" t="s">
        <v>52</v>
      </c>
      <c r="D40" s="8"/>
      <c r="E40" s="8">
        <v>53750</v>
      </c>
      <c r="F40" s="8">
        <v>100000</v>
      </c>
      <c r="G40" s="8">
        <v>100000</v>
      </c>
      <c r="H40" s="8">
        <v>100000</v>
      </c>
      <c r="I40" s="8"/>
    </row>
    <row r="41" spans="1:9" ht="37.5" customHeight="1" x14ac:dyDescent="0.25">
      <c r="A41" s="24" t="s">
        <v>53</v>
      </c>
      <c r="B41" s="24"/>
      <c r="C41" s="5" t="s">
        <v>54</v>
      </c>
      <c r="D41" s="9">
        <f>+D42</f>
        <v>0</v>
      </c>
      <c r="E41" s="9">
        <f>+E42</f>
        <v>10000000</v>
      </c>
      <c r="F41" s="9">
        <f>+F42</f>
        <v>15000000</v>
      </c>
      <c r="G41" s="9">
        <f t="shared" ref="F41:H41" si="3">+G42</f>
        <v>20000000</v>
      </c>
      <c r="H41" s="9">
        <f t="shared" si="3"/>
        <v>20000000</v>
      </c>
      <c r="I41" s="9"/>
    </row>
    <row r="42" spans="1:9" ht="24.75" customHeight="1" x14ac:dyDescent="0.25">
      <c r="A42" s="7" t="s">
        <v>5</v>
      </c>
      <c r="B42" s="4" t="s">
        <v>55</v>
      </c>
      <c r="C42" s="4" t="s">
        <v>56</v>
      </c>
      <c r="D42" s="8"/>
      <c r="E42" s="8">
        <v>10000000</v>
      </c>
      <c r="F42" s="8">
        <v>15000000</v>
      </c>
      <c r="G42" s="8">
        <v>20000000</v>
      </c>
      <c r="H42" s="8">
        <v>20000000</v>
      </c>
      <c r="I42" s="8"/>
    </row>
    <row r="43" spans="1:9" ht="24.75" customHeight="1" x14ac:dyDescent="0.25">
      <c r="A43" s="27"/>
      <c r="B43" s="28"/>
      <c r="C43" s="28"/>
      <c r="D43" s="29"/>
      <c r="E43" s="29"/>
      <c r="F43" s="29"/>
      <c r="G43" s="29"/>
      <c r="H43" s="29"/>
      <c r="I43" s="29"/>
    </row>
    <row r="44" spans="1:9" ht="24.75" customHeight="1" x14ac:dyDescent="0.25">
      <c r="A44" s="27"/>
      <c r="B44" s="28"/>
      <c r="C44" s="28" t="s">
        <v>77</v>
      </c>
      <c r="D44" s="29"/>
      <c r="E44" s="29"/>
      <c r="F44" s="29">
        <f>SUM(F42+F40+F39+F38+F37+F35+F31+F30+F29+F27+F26+F25+F24+F23+F22+F20+F19+F18+F17+F16+F15+F12+F11+F10+F8+F9+F7)</f>
        <v>36724952.299999997</v>
      </c>
      <c r="G44" s="29">
        <f t="shared" ref="G44:H44" si="4">SUM(G42+G40+G39+G38+G37+G35+G31+G30+G29+G27+G26+G25+G24+G23+G22+G20+G19+G18+G17+G16+G15+G12+G11+G10+G8+G9+G7)</f>
        <v>37597612.009999998</v>
      </c>
      <c r="H44" s="29">
        <f t="shared" si="4"/>
        <v>40672003.399999999</v>
      </c>
      <c r="I44" s="29"/>
    </row>
    <row r="45" spans="1:9" ht="24.75" customHeight="1" x14ac:dyDescent="0.25">
      <c r="A45" s="27"/>
      <c r="B45" s="28"/>
      <c r="C45" s="28" t="s">
        <v>78</v>
      </c>
      <c r="D45" s="29"/>
      <c r="E45" s="29"/>
      <c r="F45" s="29">
        <f>SUM(F13+F14+F32+F33+F34)</f>
        <v>2807889</v>
      </c>
      <c r="G45" s="29">
        <f t="shared" ref="G45:H45" si="5">SUM(G13+G14+G32+G33+G34)</f>
        <v>3104382</v>
      </c>
      <c r="H45" s="29">
        <f>SUM(H13+H14+H32+H33+H34)</f>
        <v>3104382</v>
      </c>
      <c r="I45" s="29"/>
    </row>
    <row r="46" spans="1:9" ht="15" customHeight="1" x14ac:dyDescent="0.3">
      <c r="C46" s="6"/>
      <c r="D46" s="30"/>
      <c r="E46" s="30"/>
      <c r="F46" s="30">
        <f>SUM(F44+F45)</f>
        <v>39532841.299999997</v>
      </c>
      <c r="G46" s="30">
        <f t="shared" ref="G46:H46" si="6">SUM(G44+G45)</f>
        <v>40701994.009999998</v>
      </c>
      <c r="H46" s="30">
        <f t="shared" si="6"/>
        <v>43776385.399999999</v>
      </c>
    </row>
  </sheetData>
  <mergeCells count="14">
    <mergeCell ref="I3:I4"/>
    <mergeCell ref="A41:B41"/>
    <mergeCell ref="H3:H4"/>
    <mergeCell ref="A3:B3"/>
    <mergeCell ref="C3:C4"/>
    <mergeCell ref="D3:D4"/>
    <mergeCell ref="E3:E4"/>
    <mergeCell ref="F3:F4"/>
    <mergeCell ref="G3:G4"/>
    <mergeCell ref="B1:H2"/>
    <mergeCell ref="A6:B6"/>
    <mergeCell ref="A21:B21"/>
    <mergeCell ref="A28:B28"/>
    <mergeCell ref="A36:B36"/>
  </mergeCells>
  <phoneticPr fontId="20" type="noConversion"/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Հ3 Մաս 1 և 2</vt:lpstr>
      <vt:lpstr>'Հ3 Մաս 1 և 2'!_ftnref17</vt:lpstr>
      <vt:lpstr>'Հ3 Մաս 1 և 2'!_ftnref7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2024-03-15T14:58:23Z</dcterms:modified>
</cp:coreProperties>
</file>