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ilit.harutyunyan\Documents\2022\Բյուջե\ՄԺԾԾ 2023-2025\"/>
    </mc:Choice>
  </mc:AlternateContent>
  <bookViews>
    <workbookView xWindow="-120" yWindow="-120" windowWidth="29040" windowHeight="15840" tabRatio="636" firstSheet="3" activeTab="10"/>
  </bookViews>
  <sheets>
    <sheet name="Հավելված 3 Մաս 2" sheetId="30" r:id="rId1"/>
    <sheet name="Հավելված 3 Մաս 3" sheetId="24" r:id="rId2"/>
    <sheet name="Հավելված 3 Մաս 4" sheetId="29" r:id="rId3"/>
    <sheet name="Հավելված 4" sheetId="34" r:id="rId4"/>
    <sheet name="Հավելված 5" sheetId="28" r:id="rId5"/>
    <sheet name="Հավելված 6" sheetId="35" r:id="rId6"/>
    <sheet name="Հավելված 6.1" sheetId="36" r:id="rId7"/>
    <sheet name="Հավելված 7" sheetId="37" r:id="rId8"/>
    <sheet name="Հավելված 8" sheetId="38" r:id="rId9"/>
    <sheet name="Հավելված  10" sheetId="40" r:id="rId10"/>
    <sheet name="Հավելված 10 Աղյուսակ 2" sheetId="41" r:id="rId11"/>
  </sheets>
  <definedNames>
    <definedName name="_ftn1" localSheetId="1">'Հավելված 3 Մաս 3'!#REF!</definedName>
    <definedName name="_ftn10" localSheetId="1">'Հավելված 3 Մաս 3'!#REF!</definedName>
    <definedName name="_ftn11" localSheetId="1">'Հավելված 3 Մաս 3'!#REF!</definedName>
    <definedName name="_ftn12" localSheetId="1">'Հավելված 3 Մաս 3'!#REF!</definedName>
    <definedName name="_ftn13" localSheetId="1">'Հավելված 3 Մաս 3'!#REF!</definedName>
    <definedName name="_ftn14" localSheetId="1">'Հավելված 3 Մաս 3'!#REF!</definedName>
    <definedName name="_ftn15" localSheetId="1">'Հավելված 3 Մաս 3'!#REF!</definedName>
    <definedName name="_ftn16" localSheetId="1">'Հավելված 3 Մաս 3'!#REF!</definedName>
    <definedName name="_ftn17" localSheetId="1">'Հավելված 3 Մաս 3'!#REF!</definedName>
    <definedName name="_ftn18" localSheetId="1">'Հավելված 3 Մաս 3'!#REF!</definedName>
    <definedName name="_ftn19" localSheetId="1">'Հավելված 3 Մաս 3'!#REF!</definedName>
    <definedName name="_ftn2" localSheetId="1">'Հավելված 3 Մաս 3'!#REF!</definedName>
    <definedName name="_ftn20" localSheetId="1">'Հավելված 3 Մաս 3'!#REF!</definedName>
    <definedName name="_ftn21" localSheetId="1">'Հավելված 3 Մաս 3'!#REF!</definedName>
    <definedName name="_ftn22" localSheetId="1">'Հավելված 3 Մաս 3'!#REF!</definedName>
    <definedName name="_ftn3" localSheetId="1">'Հավելված 3 Մաս 3'!#REF!</definedName>
    <definedName name="_ftn4" localSheetId="1">'Հավելված 3 Մաս 3'!#REF!</definedName>
    <definedName name="_ftn5" localSheetId="1">'Հավելված 3 Մաս 3'!#REF!</definedName>
    <definedName name="_ftn6" localSheetId="1">'Հավելված 3 Մաս 3'!#REF!</definedName>
    <definedName name="_ftn7" localSheetId="1">'Հավելված 3 Մաս 3'!#REF!</definedName>
    <definedName name="_ftn8" localSheetId="1">'Հավելված 3 Մաս 3'!#REF!</definedName>
    <definedName name="_ftn9" localSheetId="1">'Հավելված 3 Մաս 3'!#REF!</definedName>
    <definedName name="_ftnref1" localSheetId="1">'Հավելված 3 Մաս 3'!#REF!</definedName>
    <definedName name="_ftnref10" localSheetId="1">'Հավելված 3 Մաս 3'!#REF!</definedName>
    <definedName name="_ftnref11" localSheetId="1">'Հավելված 3 Մաս 3'!#REF!</definedName>
    <definedName name="_ftnref12" localSheetId="1">'Հավելված 3 Մաս 3'!$A$6</definedName>
    <definedName name="_ftnref13" localSheetId="1">'Հավելված 3 Մաս 3'!#REF!</definedName>
    <definedName name="_ftnref14" localSheetId="1">'Հավելված 3 Մաս 3'!#REF!</definedName>
    <definedName name="_ftnref15" localSheetId="1">'Հավելված 3 Մաս 3'!#REF!</definedName>
    <definedName name="_ftnref16" localSheetId="1">'Հավելված 3 Մաս 3'!#REF!</definedName>
    <definedName name="_ftnref17" localSheetId="1">'Հավելված 3 Մաս 3'!#REF!</definedName>
    <definedName name="_ftnref18" localSheetId="1">'Հավելված 3 Մաս 3'!#REF!</definedName>
    <definedName name="_ftnref19" localSheetId="1">'Հավելված 3 Մաս 3'!#REF!</definedName>
    <definedName name="_ftnref2" localSheetId="1">'Հավելված 3 Մաս 3'!#REF!</definedName>
    <definedName name="_ftnref20" localSheetId="1">'Հավելված 3 Մաս 3'!#REF!</definedName>
    <definedName name="_ftnref21" localSheetId="1">'Հավելված 3 Մաս 3'!#REF!</definedName>
    <definedName name="_ftnref22" localSheetId="1">'Հավելված 3 Մաս 3'!#REF!</definedName>
    <definedName name="_ftnref3" localSheetId="1">'Հավելված 3 Մաս 3'!#REF!</definedName>
    <definedName name="_ftnref4" localSheetId="1">'Հավելված 3 Մաս 3'!#REF!</definedName>
    <definedName name="_ftnref5" localSheetId="0">'Հավելված 3 Մաս 2'!#REF!</definedName>
    <definedName name="_ftnref5" localSheetId="1">'Հավելված 3 Մաս 3'!#REF!</definedName>
    <definedName name="_ftnref6" localSheetId="1">'Հավելված 3 Մաս 3'!#REF!</definedName>
    <definedName name="_ftnref7" localSheetId="1">'Հավելված 3 Մաս 3'!#REF!</definedName>
    <definedName name="_ftnref8" localSheetId="1">'Հավելված 3 Մաս 3'!#REF!</definedName>
    <definedName name="_ftnref9" localSheetId="1">'Հավելված 3 Մաս 3'!#REF!</definedName>
    <definedName name="_Toc462743052" localSheetId="1">'Հավելված 3 Մաս 3'!#REF!</definedName>
    <definedName name="_Toc501014755" localSheetId="1">'Հավելված 3 Մաս 3'!#REF!</definedName>
    <definedName name="_Toc501014756" localSheetId="1">'Հավելված 3 Մաս 3'!#REF!</definedName>
    <definedName name="_Toc501014757" localSheetId="1">'Հավելված 3 Մաս 3'!#REF!</definedName>
    <definedName name="_Toc501014758" localSheetId="5">'Հավելված 6'!$B$2</definedName>
    <definedName name="_Toc501014759" localSheetId="7">'Հավելված 7'!$B$3</definedName>
    <definedName name="_Toc501014762" localSheetId="9">'Հավելված  10'!$B$3</definedName>
    <definedName name="_Toc93926495" localSheetId="3">'Հավելված 4'!$A$4</definedName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_xlnm.Print_Area" localSheetId="2">'Հավելված 3 Մաս 4'!$A$1:$J$436</definedName>
    <definedName name="_xlnm.Print_Area" localSheetId="4">'Հավելված 5'!$A$1:$K$40</definedName>
  </definedNames>
  <calcPr calcId="162913" iterateDelta="1E-4"/>
</workbook>
</file>

<file path=xl/calcChain.xml><?xml version="1.0" encoding="utf-8"?>
<calcChain xmlns="http://schemas.openxmlformats.org/spreadsheetml/2006/main">
  <c r="F11" i="30" l="1"/>
  <c r="G11" i="30"/>
  <c r="H11" i="30"/>
  <c r="E11" i="30"/>
  <c r="I9" i="38" l="1"/>
  <c r="J9" i="38"/>
  <c r="K9" i="38"/>
  <c r="L9" i="38"/>
  <c r="L8" i="38" s="1"/>
  <c r="M9" i="38"/>
  <c r="I8" i="38"/>
  <c r="J8" i="38"/>
  <c r="K8" i="38"/>
  <c r="M8" i="38"/>
  <c r="H9" i="38"/>
  <c r="H8" i="38"/>
  <c r="J11" i="28"/>
  <c r="K11" i="28"/>
  <c r="I11" i="28"/>
  <c r="H11" i="28"/>
  <c r="Z20" i="40" l="1"/>
  <c r="AB20" i="40"/>
  <c r="X20" i="40"/>
  <c r="H20" i="40"/>
  <c r="J20" i="40"/>
  <c r="F20" i="40"/>
  <c r="Z26" i="40"/>
  <c r="AB26" i="40"/>
  <c r="X26" i="40"/>
  <c r="H26" i="40"/>
  <c r="J26" i="40"/>
  <c r="F26" i="40"/>
  <c r="Z12" i="40"/>
  <c r="AB12" i="40"/>
  <c r="X12" i="40"/>
  <c r="H12" i="40"/>
  <c r="J12" i="40"/>
  <c r="F12" i="40"/>
  <c r="Y21" i="34" l="1"/>
  <c r="E9" i="38" l="1"/>
  <c r="D9" i="38"/>
  <c r="M71" i="38"/>
  <c r="L71" i="38"/>
  <c r="K71" i="38"/>
  <c r="J71" i="38"/>
  <c r="I71" i="38"/>
  <c r="H71" i="38"/>
  <c r="G71" i="38"/>
  <c r="F71" i="38"/>
  <c r="E71" i="38"/>
  <c r="D71" i="38"/>
  <c r="AF21" i="34"/>
  <c r="AH9" i="34"/>
  <c r="AH30" i="34" s="1"/>
  <c r="AI9" i="34"/>
  <c r="AI30" i="34" s="1"/>
  <c r="AJ9" i="34"/>
  <c r="AJ30" i="34" s="1"/>
  <c r="AK9" i="34"/>
  <c r="AK30" i="34" s="1"/>
  <c r="AG9" i="34"/>
  <c r="AG30" i="34" s="1"/>
  <c r="AA9" i="34"/>
  <c r="AA30" i="34" s="1"/>
  <c r="AB9" i="34"/>
  <c r="AB30" i="34" s="1"/>
  <c r="AC9" i="34"/>
  <c r="AC30" i="34" s="1"/>
  <c r="AD9" i="34"/>
  <c r="Z9" i="34"/>
  <c r="T9" i="34"/>
  <c r="T30" i="34" s="1"/>
  <c r="U9" i="34"/>
  <c r="U30" i="34" s="1"/>
  <c r="V9" i="34"/>
  <c r="V30" i="34" s="1"/>
  <c r="W9" i="34"/>
  <c r="W30" i="34" s="1"/>
  <c r="S9" i="34"/>
  <c r="R9" i="34" s="1"/>
  <c r="L9" i="34"/>
  <c r="L30" i="34" s="1"/>
  <c r="M9" i="34"/>
  <c r="N9" i="34"/>
  <c r="O9" i="34"/>
  <c r="P9" i="34"/>
  <c r="Q9" i="34"/>
  <c r="J9" i="34"/>
  <c r="F9" i="34"/>
  <c r="G9" i="34"/>
  <c r="H9" i="34"/>
  <c r="E9" i="34"/>
  <c r="Z30" i="34" l="1"/>
  <c r="Y9" i="34"/>
  <c r="Y30" i="34"/>
  <c r="AD30" i="34"/>
  <c r="S21" i="34"/>
  <c r="R21" i="34" s="1"/>
  <c r="K22" i="34"/>
  <c r="S30" i="34" l="1"/>
  <c r="R30" i="34"/>
  <c r="Y24" i="34"/>
  <c r="R24" i="34"/>
  <c r="AF24" i="34"/>
  <c r="AF9" i="34"/>
  <c r="AF30" i="34" s="1"/>
  <c r="F46" i="38" l="1"/>
  <c r="G46" i="38"/>
  <c r="H46" i="38"/>
  <c r="I46" i="38"/>
  <c r="J46" i="38"/>
  <c r="K46" i="38"/>
  <c r="L46" i="38"/>
  <c r="M46" i="38"/>
  <c r="D46" i="38"/>
  <c r="M58" i="38"/>
  <c r="L58" i="38"/>
  <c r="M53" i="38"/>
  <c r="L53" i="38"/>
  <c r="J58" i="38"/>
  <c r="I58" i="38"/>
  <c r="J53" i="38"/>
  <c r="I53" i="38"/>
  <c r="G58" i="38"/>
  <c r="F58" i="38"/>
  <c r="G53" i="38"/>
  <c r="F53" i="38"/>
  <c r="G9" i="38"/>
  <c r="F9" i="38"/>
  <c r="F8" i="38" s="1"/>
  <c r="K58" i="38"/>
  <c r="H58" i="38"/>
  <c r="K53" i="38"/>
  <c r="H53" i="38"/>
  <c r="G8" i="38" l="1"/>
  <c r="E58" i="38"/>
  <c r="D58" i="38"/>
  <c r="E53" i="38"/>
  <c r="D53" i="38"/>
  <c r="D8" i="38" s="1"/>
  <c r="E46" i="38"/>
  <c r="E8" i="38" l="1"/>
  <c r="G29" i="28"/>
  <c r="G5" i="28" l="1"/>
  <c r="H5" i="28"/>
  <c r="I5" i="28"/>
  <c r="J5" i="28"/>
  <c r="K5" i="28"/>
  <c r="G19" i="34" l="1"/>
  <c r="H27" i="34"/>
  <c r="F21" i="34"/>
  <c r="F30" i="34" s="1"/>
  <c r="E21" i="34"/>
  <c r="E30" i="34" s="1"/>
  <c r="D27" i="34" l="1"/>
  <c r="H30" i="34"/>
  <c r="D19" i="34"/>
  <c r="G30" i="34"/>
  <c r="D9" i="34"/>
  <c r="D21" i="34"/>
  <c r="Q21" i="34"/>
  <c r="Q30" i="34" s="1"/>
  <c r="P21" i="34"/>
  <c r="P30" i="34" s="1"/>
  <c r="O21" i="34"/>
  <c r="O30" i="34" s="1"/>
  <c r="N21" i="34"/>
  <c r="N30" i="34" s="1"/>
  <c r="K21" i="34"/>
  <c r="J21" i="34"/>
  <c r="M19" i="34"/>
  <c r="M30" i="34" s="1"/>
  <c r="J30" i="34" l="1"/>
  <c r="I21" i="34"/>
  <c r="K30" i="34"/>
  <c r="D30" i="34"/>
  <c r="I19" i="34"/>
  <c r="K13" i="34"/>
  <c r="K9" i="34" s="1"/>
  <c r="I9" i="34" l="1"/>
  <c r="I30" i="34" s="1"/>
  <c r="E36" i="30"/>
  <c r="D11" i="30" l="1"/>
  <c r="E152" i="30" l="1"/>
  <c r="F152" i="30"/>
  <c r="G152" i="30"/>
  <c r="H152" i="30"/>
  <c r="D152" i="30"/>
  <c r="H139" i="30"/>
  <c r="E139" i="30"/>
  <c r="F139" i="30"/>
  <c r="G139" i="30"/>
  <c r="D139" i="30"/>
  <c r="E120" i="30"/>
  <c r="E10" i="30" s="1"/>
  <c r="F120" i="30"/>
  <c r="G120" i="30"/>
  <c r="H120" i="30"/>
  <c r="D120" i="30"/>
  <c r="D10" i="30" s="1"/>
  <c r="F10" i="30" l="1"/>
  <c r="H10" i="30"/>
  <c r="G10" i="30"/>
  <c r="I34" i="28" l="1"/>
  <c r="J34" i="28"/>
  <c r="K34" i="28"/>
  <c r="G34" i="28" l="1"/>
  <c r="H34" i="28"/>
  <c r="G31" i="28" l="1"/>
  <c r="G11" i="28"/>
  <c r="H31" i="28"/>
  <c r="I31" i="28"/>
  <c r="J31" i="28"/>
  <c r="K31" i="28"/>
  <c r="K29" i="28" l="1"/>
  <c r="K40" i="28" s="1"/>
  <c r="J29" i="28"/>
  <c r="I29" i="28"/>
  <c r="I40" i="28" s="1"/>
  <c r="H29" i="28"/>
  <c r="G40" i="28"/>
  <c r="H40" i="28" l="1"/>
  <c r="J40" i="28"/>
</calcChain>
</file>

<file path=xl/sharedStrings.xml><?xml version="1.0" encoding="utf-8"?>
<sst xmlns="http://schemas.openxmlformats.org/spreadsheetml/2006/main" count="1699" uniqueCount="454">
  <si>
    <t>Հավելված N 5. Բյուջետային ծրագրերի գծով ծախսերի բաշխումն ըստ բյուջետային ծախսերի գործառական դասակարգման տարրերի</t>
  </si>
  <si>
    <t>Ծրագրային դասիչը</t>
  </si>
  <si>
    <t>Ծրագիր /Միջոցառում</t>
  </si>
  <si>
    <t>Գործառական դասակարգման</t>
  </si>
  <si>
    <t>Բաժին</t>
  </si>
  <si>
    <t xml:space="preserve">Խումբ </t>
  </si>
  <si>
    <t>Դաս</t>
  </si>
  <si>
    <t>04</t>
  </si>
  <si>
    <t>01</t>
  </si>
  <si>
    <t>09</t>
  </si>
  <si>
    <t xml:space="preserve"> 1043</t>
  </si>
  <si>
    <t xml:space="preserve"> 11001</t>
  </si>
  <si>
    <t xml:space="preserve"> 11002</t>
  </si>
  <si>
    <t xml:space="preserve"> 1100</t>
  </si>
  <si>
    <t xml:space="preserve"> 1164</t>
  </si>
  <si>
    <t xml:space="preserve"> Հեռահաղորդակցության ապահովում</t>
  </si>
  <si>
    <t xml:space="preserve"> Հեռահաղորդակցության և կապի կանոնակարգում</t>
  </si>
  <si>
    <t xml:space="preserve"> Թվային հեռուստահեռարձակման ապահովման ծառայություններ</t>
  </si>
  <si>
    <t>ԸՆԴԱՄԵՆԸ</t>
  </si>
  <si>
    <t>06</t>
  </si>
  <si>
    <t>08</t>
  </si>
  <si>
    <t>03</t>
  </si>
  <si>
    <t>02</t>
  </si>
  <si>
    <t>ՀՀ բարձր տեխնոլոգիական արդյունաբերության նախարարություն</t>
  </si>
  <si>
    <t xml:space="preserve"> «Գիտական և գիտատեխնիկական նպատակային ծրագրային հետազոտություններ» ծրագրի շրջանակներում կատարվող հատուկ գիտահետազոտական և փորձակոնստրուկտորական աշխատանքներ</t>
  </si>
  <si>
    <t xml:space="preserve"> Ռազմարդյունաբերության բնագավառում  պետական քաղաքականության մշակում՝ խորհրդատվական՝ մոնիտորինգի և աջակցության ծառայություններ՝ ծրագրերի համակարգում</t>
  </si>
  <si>
    <t xml:space="preserve">Ռազմարդյունաբերության համալիրի զարգացում </t>
  </si>
  <si>
    <t>Բարձր տեխնոլոգիական արդյունաբերության էկոհամակարգի և շուկայի զարգացման ծրագիր</t>
  </si>
  <si>
    <t xml:space="preserve">«Գաղափարից մինչև բիզնես» դրամաշնորհներ
</t>
  </si>
  <si>
    <t xml:space="preserve">«Հայկական վիրտուալ կամուրջ»
</t>
  </si>
  <si>
    <t xml:space="preserve">Շուկաների զարգացում և միջազգային համագործակցություն
</t>
  </si>
  <si>
    <t>Բարձր տեխնոլոգիաների, թվայնացման, կիբեռանվտանգության, ինովացիոն տեխնոլոգիաների, կապի, փոստի, համացանցի (ինտերնետի) և տիեզերական   բնագավառներում  պետական քաղաքականության մշակում՝ խորհրդատվական՝ մոնիտորինգի և աջակցության ծառայություններ՝ ծրագրերի համակարգում</t>
  </si>
  <si>
    <t>Բարձր տեխնոլոգիաների, ռազմարդյունաբերության, թվայնացման, կիբեռանվտանգության, ինովացիոն տեխնոլոգիաների, կապի, փոստի, համացանցի (ինտերնետի) և տիեզերական բնագավառներում պետական քաղաքականության մշակում՝ ծրագրերի համակարգում և մոնիտորինգ</t>
  </si>
  <si>
    <t xml:space="preserve">Մասնագետների պատրաստման ԲՈՒՀ-մասնավոր հատված համագործակցություն </t>
  </si>
  <si>
    <t>X</t>
  </si>
  <si>
    <t>3.2 Ծախսային խնայողությունների գծով առաջարկները (-) նշանով</t>
  </si>
  <si>
    <t>3.3 Նոր նախաձեռնությունների գծով ընդհանուր ծախսերը</t>
  </si>
  <si>
    <t>2023թ բյուջե (հազ. դրամ)</t>
  </si>
  <si>
    <t>ՀՀ տարածքում բազային և շարժական ռադիոմոնիտորինգի համակարգի ներդրում*</t>
  </si>
  <si>
    <t xml:space="preserve">Նպատակը </t>
  </si>
  <si>
    <t>Ծրագրի դասիչը և անվանումը</t>
  </si>
  <si>
    <t>Ծրագրի վերջնական արդյունքները</t>
  </si>
  <si>
    <t xml:space="preserve">Ելակետը </t>
  </si>
  <si>
    <t>Թիրախը</t>
  </si>
  <si>
    <t>Հավելված N 3. Բյուջետային ծրագրերի և ակնկալվող արդյունքների ներկայացման ձևաչափ</t>
  </si>
  <si>
    <t>Պետական մարմնի անվանումը՝         ՀՀ բարձր տեխնոլոգիական արդյունաբերության նախարարություն</t>
  </si>
  <si>
    <t>ՄԱՍ 2. ՊԵՏԱԿԱՆ ՄԱՐՄՆԻ ԿՈՂՄԻՑ ԻՐԱԿԱՆԱՑՎՈՂ ԲՅՈՒՋԵՏԱՅԻՆ ԾՐԱԳՐԵՐԸ ԵՎ ՄԻՋՈՑԱՌՈՒՄՆԵՐԸ</t>
  </si>
  <si>
    <t>Դասիչ</t>
  </si>
  <si>
    <t>Ծրագիր/Միջոցառում</t>
  </si>
  <si>
    <t>(հազ. դրամ)</t>
  </si>
  <si>
    <t xml:space="preserve">2024թ </t>
  </si>
  <si>
    <t xml:space="preserve"> Ծրագրի անվանումը`</t>
  </si>
  <si>
    <t xml:space="preserve"> Բարձր տեխնոլոգիական արդյունաբերության էկոհամակարգի և շուկայի զարգացման ծրագիր</t>
  </si>
  <si>
    <t xml:space="preserve"> Ծրագրի նպատակը`</t>
  </si>
  <si>
    <t xml:space="preserve"> Բարձր տեխնոլոգիաների ենթակառուցվածքների բարելավում</t>
  </si>
  <si>
    <t xml:space="preserve"> Վերջնական արդյունքի նկարագրությունը`</t>
  </si>
  <si>
    <t xml:space="preserve"> Բարձր տեխնոլոգիաների ոլորտի աճ</t>
  </si>
  <si>
    <t xml:space="preserve"> Ծրագրի միջոցառումներ</t>
  </si>
  <si>
    <t xml:space="preserve"> 11004</t>
  </si>
  <si>
    <t xml:space="preserve"> Միջոցառման անվանումը`</t>
  </si>
  <si>
    <t xml:space="preserve"> Մասնագետների պատրաստման ԲՈՒՀ-մասնավոր հատված համագործակցություն </t>
  </si>
  <si>
    <t xml:space="preserve"> Միջոցառման նկարագրությունը`</t>
  </si>
  <si>
    <t xml:space="preserve"> Համալսարանների հետ համատեղ՛ մասնավոր ընկերությունների կողմից իրականացվող մասնագետների պատրաստման ծրագրերի իրագործում, մասնագետների վերապատրաստման դասընթացների կազմակերպում մասնավոր ընկերությունների ծրագրերով և մասնագետների միջոցով</t>
  </si>
  <si>
    <t xml:space="preserve"> Միջոցառման տեսակը</t>
  </si>
  <si>
    <t xml:space="preserve"> Ծառայությունների մատուցում</t>
  </si>
  <si>
    <t xml:space="preserve"> 11005</t>
  </si>
  <si>
    <t xml:space="preserve"> «Գաղափարից մինչև բիզնես» դրամաշնորհներ</t>
  </si>
  <si>
    <t xml:space="preserve"> Դրամաշնորհների տրամադրում համալսարանական, գիտահետազոտական խմբերին, նորաստեղծ ընկերություններին£Համաֆինանսավորման միջոցով դրամաշնորհների տրամադրում ստարտափ ընկերություններին</t>
  </si>
  <si>
    <t xml:space="preserve"> 11006</t>
  </si>
  <si>
    <t xml:space="preserve"> «Հայկական վիրտուալ կամուրջ»</t>
  </si>
  <si>
    <t xml:space="preserve"> Ողջ աշխարհում հայկական տեխնոլոգիական համայնքների մասնագիտական կապի ապահովման մեխանիզմների ստեղծում,  Տարածաշրջանից դեպի Հայաստան ստարտափերի ներհոսքի ապահովում, ողջ տարածքում տեխնոլոգիական կենտրոնների աջակցություն և նոր կենտրոնների ստեղծում</t>
  </si>
  <si>
    <t xml:space="preserve"> 11007</t>
  </si>
  <si>
    <t xml:space="preserve"> Շուկաների զարգացում և միջազգային համագործակցություն</t>
  </si>
  <si>
    <t xml:space="preserve"> Հայկական ընկերությունների հետ համատեղ միջազգային և երկկողմ բիզնես ֆորումների կազմակերպում՛ ապրանքների և ծառայությունների թիրախավորված վաճառքի խթանման նպատակով</t>
  </si>
  <si>
    <t xml:space="preserve"> Բարձր տեխնոլոգիական արդյունաբերության բնագավառում պետական քաղաքականության մշակում, ծրագրերի համակարգում և մոնիտորինգ</t>
  </si>
  <si>
    <t xml:space="preserve"> Բարձր տեխնոլոգիական ոլորտում պետական քաղաքականության մշակում, ծրագրերի համակարգում</t>
  </si>
  <si>
    <t xml:space="preserve"> Բարձր տեխնոլոգիական արդյունաբերության բնագավառում  իրականացվող ծրագրերի ազդեցության և արդյունավետության բարելավում</t>
  </si>
  <si>
    <t xml:space="preserve"> Բարձր տեխնոլոգիաների, ռազմարդյունաբերության, թվայնացման, կիբեռանվտանգության, ինովացիոն տեխնոլոգիաների, կապի, փոստի, համացանցի և տիեզերական  բնագավառներում պետական քաղաքականության մշակում,  ծրագրերի համակարգում և մոնիտորինգ</t>
  </si>
  <si>
    <t xml:space="preserve"> Բարձր տխնոլոգիաների, ռազմարդյունաբերության, թվայնացման, կիբ.անգության, ինովացիոն տեխ-ների, կապի, փոստի, համացանցի և տիեզերական  բնագավառներում պետական քաղաքականության մշակում,   մոնիտորինգի և աջակց.ծառայություններ, ծրագրերի համակարգում</t>
  </si>
  <si>
    <t xml:space="preserve"> Ռազմարդյունաբերության բնագավառում պետական քաղաքականության մշակում խորհրդատվական, մոնիտորինգի և աջակցության ծառայություններ, ծրագրերի համակարգում</t>
  </si>
  <si>
    <t xml:space="preserve"> Ոլորտի քաղաքականության, խորհրդատվության, մոնիտորինգի, գնման և աջակցության ծառայություններ</t>
  </si>
  <si>
    <t xml:space="preserve"> 1119</t>
  </si>
  <si>
    <t xml:space="preserve"> Պաշտպանության բնագավառում գիտական և գիտատեխնիկական նպատակային հետազոտություններ</t>
  </si>
  <si>
    <t xml:space="preserve"> Նպաստել ՀՀ պաշտպանության և անվտանգության համակարգերի զարգացմանը</t>
  </si>
  <si>
    <t xml:space="preserve"> Գիտահետազոտական և փորձակոնստրուկտորական աշխատանքների արդյունավետության բարձրացում և ՍՌՏ նոր նմուշների ստեղծում</t>
  </si>
  <si>
    <t xml:space="preserve"> Գիտահետազոտական և փորձակոնստրուկտորական աշխատանքների իրականացում պաշտպանության համակարգի ապահովման համար</t>
  </si>
  <si>
    <t xml:space="preserve"> Անխափան ռադիոկապի, հեռախոսային կապի և հեռուստառադիոհեռարձակման ապահովում</t>
  </si>
  <si>
    <t xml:space="preserve"> Ռադիոկապի, հեռախոսային կապի և հեռուստառադիոհեռարձակման որակի բարելավում</t>
  </si>
  <si>
    <t xml:space="preserve"> ՀՀ հաճախությունների բաշխումների աղյուսակի կազմում, ՌԷՄ-ի և ԲՀՍ-ի տեղադրման, փորձաքննության և չափումների անցկացում,  եթերի խանգարման աղբյուրների հայտնաբերում և վերացում</t>
  </si>
  <si>
    <t>ՄԱՍ 3 ՊԵՏԱԿԱՆ ՄԱՐՄՆԻ ԾՐԱԳՐԵՐԻ ԳԾՈՎ ՎԵՐՋՆԱԿԱՆ ԱՐԴՅՈՒՆՔԻ ՑՈՒՑԱՆԻՇՆԵՐԸ</t>
  </si>
  <si>
    <t>Պետական մարմնի անվանումը</t>
  </si>
  <si>
    <t>Պետական մարմնի գերատեսչական դասիչը</t>
  </si>
  <si>
    <t>Կապը ՀՀ կառավարության ծրագրով  և ՀՀ գործող այլ ռազմավարական փաստաթղթերով սահմանված ՀՀ կառավարության քաղաքականության նպատակների և թիրախների հետ</t>
  </si>
  <si>
    <t xml:space="preserve">Կապը ՄԱԿ-ի կայուն զարգացման նպատակների և ցուցանիշների հետ </t>
  </si>
  <si>
    <t>Չափորոշիչը</t>
  </si>
  <si>
    <t>Ցուցանիշը</t>
  </si>
  <si>
    <t>Ժամկետը</t>
  </si>
  <si>
    <t xml:space="preserve">ՄԱՍ 4. ՊԵՏԱԿԱՆ ՄԱՐՄՆԻ ԳԾՈՎ ԱՐԴՅՈՒՆՔԱՅԻՆ (ԿԱՏԱՐՈՂԱԿԱՆ) ՑՈՒՑԱՆԻՇՆԵՐԸ </t>
  </si>
  <si>
    <t>Ծրագրի անվանումը</t>
  </si>
  <si>
    <t>Պետական մարմնի  (ԲԳԿ) գերատեսչական դասիրը՝</t>
  </si>
  <si>
    <t>Պետական մարմնի (ԲԳԿ) անվանումը՝</t>
  </si>
  <si>
    <t>2023թ</t>
  </si>
  <si>
    <t>2024թ</t>
  </si>
  <si>
    <t>Լրացնել միջոցառման ավարտի տարեթիվը</t>
  </si>
  <si>
    <t>Ծրագրի դասիչը</t>
  </si>
  <si>
    <t>Ծրագրի դասիչը՝</t>
  </si>
  <si>
    <t>Միջոցառման դասիչը՝</t>
  </si>
  <si>
    <t>Միջոցառման անվանումը՝</t>
  </si>
  <si>
    <t>Նկարագրությունը՝</t>
  </si>
  <si>
    <t>Միջոցառման տեսակը՝</t>
  </si>
  <si>
    <r>
      <t>Միջոցառումն իրականացնողի անվանումը</t>
    </r>
    <r>
      <rPr>
        <sz val="10"/>
        <color rgb="FF000000"/>
        <rFont val="GHEA Grapalat"/>
        <family val="3"/>
      </rPr>
      <t>՝</t>
    </r>
  </si>
  <si>
    <t>Միջոցառման վրա կատարվող ծախսը (հազար դրամ)</t>
  </si>
  <si>
    <t>Արդյունքի չափորոշիչները</t>
  </si>
  <si>
    <t>Ցուցանիշներ</t>
  </si>
  <si>
    <t>Ծրագրի միջոցառումները</t>
  </si>
  <si>
    <t xml:space="preserve"> Հայաստանի Հանրապետությունում թվային հեռուստահեռարձակման ապահովման շրջանակներում հանրապետական սփռման մուլտիպլեքսի արբանյակային տարածման համար արբանյակային ունակության վարձակալում </t>
  </si>
  <si>
    <t xml:space="preserve"> ՀՀ բարձր տեխնոլոգիական արդյունաբերության նախարարություն </t>
  </si>
  <si>
    <t xml:space="preserve"> Մասնագիտացված կազմակերպություն </t>
  </si>
  <si>
    <t>Համակարգի քանակը</t>
  </si>
  <si>
    <t>2024թ բյուջե (հազ. դրամ)</t>
  </si>
  <si>
    <t xml:space="preserve"> Ընկերությունների մշակած կրթական ծրագրերով անցնող մարդկանց քանակը, մարդ </t>
  </si>
  <si>
    <t xml:space="preserve"> Ընկերությունների մշակած կրթական ծրագրերով անցնող կանանց մասնակցության մասնաբաժինը, տոկոս </t>
  </si>
  <si>
    <t xml:space="preserve"> Ընկերությունների մշակած կրթական ծրագրերով անցնող տղամարդկանց մասնակցության մասնաբաժինը, տոկոս </t>
  </si>
  <si>
    <t xml:space="preserve"> Մարզերի տեխնոլոգիական կենտրոններում ուսուցանվող մասնագետների քանակը, մարդ </t>
  </si>
  <si>
    <t xml:space="preserve"> Մարզերի տեխնոլոգիական կենտրոններում ուսուցանվող կին մասնագետների մասնաբաժինը, տոկոս </t>
  </si>
  <si>
    <t xml:space="preserve"> Մարզերի տեխնոլոգիական կենտրոններում ուսուցանվող տղամարդ մասնագետների մասնաբաժինը, տոկոս </t>
  </si>
  <si>
    <t xml:space="preserve"> Արցախի տեխնոլոգիական կենտրոններում ուսուցանվող մասնագետների քանակը, մարդ </t>
  </si>
  <si>
    <t xml:space="preserve"> Արցախի տեխնոլոգիական կենտրոններում ուսուցանվող կին մասնագետների մասնաբաժինը, տոկոս </t>
  </si>
  <si>
    <t xml:space="preserve"> Արցախի տեխնոլոգիական կենտրոններում ուսուցանվող տղամարդ մասնագետների մասնաբաժինը, տոկոս </t>
  </si>
  <si>
    <t xml:space="preserve"> Քվոտավորված ուսուցմամբ անցնող մարդկանց քանակը, մարդ </t>
  </si>
  <si>
    <t xml:space="preserve"> Քվոտավորված ուսուցմամբ անցնող կանանց մասնակցության մասնաբաժինը, տոկոս </t>
  </si>
  <si>
    <t xml:space="preserve"> Քվոտավորվածուսուցմամբ անցնող տղամարդկանց  մասնակցության մասնաբաժինը, տոկոս </t>
  </si>
  <si>
    <t>Քանակական</t>
  </si>
  <si>
    <t>Որակական</t>
  </si>
  <si>
    <t xml:space="preserve"> Դրամաշնորհներ ստացող համալսարանական, գիտահետազոտական խմբերի, նորաստեղծ ընկերությունների թիվը, հատ </t>
  </si>
  <si>
    <t xml:space="preserve"> Համաֆինանսավորման միջոցով դրամաշնորհներ ստացող ստարտափ ընկերությունների թիվը, հատ </t>
  </si>
  <si>
    <t xml:space="preserve">«Ֆինանսական աջակցություն «Ձեռնարկությունների ինկուբատոր» հիմնադրամին՝ ավելացված արժեքի հարկի գծով հարկային պարտավորությունների փոխհատուցման համար» </t>
  </si>
  <si>
    <t xml:space="preserve"> Տաղանդի ձևավորման փաթեթ, դրամաշնորհային հրավերների քանակը, հատ </t>
  </si>
  <si>
    <t xml:space="preserve"> Բաց նորարարության (օգտակար) փաթեթ, հատ </t>
  </si>
  <si>
    <t xml:space="preserve"> Մարզային համաչափ զարգացման փաթեթ, հատ </t>
  </si>
  <si>
    <t xml:space="preserve"> Հեռանկարային փաթեթ, հատ </t>
  </si>
  <si>
    <t xml:space="preserve">  Համաֆինանսավորման միջոցով դրամաշնորհներ ստացող ստարտափ ընկերությունների թիվը, հատ </t>
  </si>
  <si>
    <t>Հայ-հնդկական ՏՀՏ ուսումնական կենտրոնի կրթական ծրագրերով անցնող մասնակիցների քանակը, մարդ</t>
  </si>
  <si>
    <t xml:space="preserve"> 3 </t>
  </si>
  <si>
    <t xml:space="preserve"> 1 </t>
  </si>
  <si>
    <t xml:space="preserve"> Բարձր տեխնոլոգիական ոլորտում գործող ձեռներեցների՛համար արտասահմանում անցկացվելիք վերապատրաստման միջոցառումների քանակը, հատ </t>
  </si>
  <si>
    <t xml:space="preserve"> Բարձր տեխնոլոգիական ոլորտում գործող ձեռներեցների՛համար արտասահմանում անցկացվելիք վերապատրաստման միջոցառումներին կանանց մասնակցության մասնաբաժինը, տոկոս </t>
  </si>
  <si>
    <t xml:space="preserve"> Բարձր տեխնոլոգիական ոլորտում գործող ձեռներեցների՛համար արտասահմանում անցկացվելիք վերապատրաստման միջոցառումներին տղամարդկանց մասնակցության մասնաբաժինը, տոկոս </t>
  </si>
  <si>
    <t xml:space="preserve"> Ձեռներեցության դասընթացների քանակը, հատ </t>
  </si>
  <si>
    <t xml:space="preserve"> Ձեռներեցության դասընթացներին կանանց մասնակցության մասնաբաժինը, տոկոս </t>
  </si>
  <si>
    <t xml:space="preserve"> Ձեռներեցության դասընթացներին տղամարդկանց մասնակցության մասնաբաժինը, տոկոս </t>
  </si>
  <si>
    <t xml:space="preserve"> Հայկական տեխնոլոգիական հաբ-ի ստեղծում Սիլիկոնյան հովտում, հատ </t>
  </si>
  <si>
    <t xml:space="preserve"> Ներուժ ծրագրին մասնակից կազմակերպությունների քանակը, հատ </t>
  </si>
  <si>
    <t xml:space="preserve">Բեկումնային փաթեթ, հատ </t>
  </si>
  <si>
    <t xml:space="preserve"> Ռադիոկապի կարգավորման և կանոնակարգման գծով աշխատանքների իրականացում, հատ </t>
  </si>
  <si>
    <t xml:space="preserve"> Ռադիոեթերի մոնիթորինգի և չափումների գծով աշխատանքների իրականացում, հատ </t>
  </si>
  <si>
    <t xml:space="preserve"> Ռադիոհաճախականային տիրույթի մաքրության ապահովում, տոկոս </t>
  </si>
  <si>
    <t xml:space="preserve"> 92 </t>
  </si>
  <si>
    <t>Ծրագիր</t>
  </si>
  <si>
    <t>Միջոցառում</t>
  </si>
  <si>
    <t>Հասարակության և պետության հանդեպ հատուկ ծառայություններ մատուցած քաղաքացիների մահվան դեպքում արարողակարգային միջոցառումների կազմակերպում</t>
  </si>
  <si>
    <t>Այլ պետական մարմնի կարողությունների զարգացում, տեխնիկակական հագեցվածության ապահովում</t>
  </si>
  <si>
    <t xml:space="preserve">ԲՏԱՆ կարողությունների զարգացում և տեխնիկական հագեցվածության ապահովում </t>
  </si>
  <si>
    <t>Ապրանքների ու արտադրանքի ձեռքբերում</t>
  </si>
  <si>
    <t>Ֆինանսական աջակցության տրամադրում</t>
  </si>
  <si>
    <t>«Կորոնավիրուսի (COVID-19) տնտեսական հետևանքների չեզոքացման  17-րդ միջոցառման շրջանակներում աջակցության տրամադրում»</t>
  </si>
  <si>
    <t>«Կորոնավիրուսի (COVID-19) տնտեսական հետևանքների չեզոքացման 17-րդ միջոցառման շահառու համարվող տնտեսավարող սուբյեկտներին աջակցության տրամադրում</t>
  </si>
  <si>
    <t>2. &lt;&lt;ՀՀ 2021թ. պետական բյուջեի մասին&gt;&gt; ՀՀ օրենքով պետական մարմնի գծով սահմանված ընդհանուր հատկացումները</t>
  </si>
  <si>
    <t>4. Տարբերությունը ՀՀ 2021թ. պետական բյուջեի համապատասխան ցուցանիշից (տող 3 - տող 2)</t>
  </si>
  <si>
    <t xml:space="preserve"> Պաշտպանության բնագավառում գիտական և գիտատեխնիկական նպատակային հետազոտություններ </t>
  </si>
  <si>
    <r>
      <t>Հավելված N 4.</t>
    </r>
    <r>
      <rPr>
        <sz val="12"/>
        <color theme="1"/>
        <rFont val="GHEA Grapalat"/>
        <family val="3"/>
      </rPr>
      <t xml:space="preserve"> </t>
    </r>
    <r>
      <rPr>
        <b/>
        <sz val="12"/>
        <color theme="1"/>
        <rFont val="GHEA Grapalat"/>
        <family val="3"/>
      </rPr>
      <t>Բյուջետային ծրագրերի գծով ամփոփ ծախսերն ըստ բյուջետային ծախսերի տնտեսագիտական դասակարգման հոդվածների</t>
    </r>
  </si>
  <si>
    <t>2021թ փաստ. (հազ. դրամ)</t>
  </si>
  <si>
    <t>2022թ սպասվող (հազ. դրամ)</t>
  </si>
  <si>
    <t>2023թ բյուջե (հազ. դրամ</t>
  </si>
  <si>
    <t>2025 թ բյուջե (հազ. դրամ)</t>
  </si>
  <si>
    <t>Ընդամենը</t>
  </si>
  <si>
    <t>&lt;Ծրագրի անվանումը&gt;</t>
  </si>
  <si>
    <t>&lt;Միջոցառման անվանումը&gt;</t>
  </si>
  <si>
    <t xml:space="preserve">     (հազար դրամներով)</t>
  </si>
  <si>
    <t>2023թ.</t>
  </si>
  <si>
    <t>2024թ.</t>
  </si>
  <si>
    <t>2025թ.</t>
  </si>
  <si>
    <t>Նոր նախաձեռնությունների գծով ընդհանուր ծախսերը</t>
  </si>
  <si>
    <t>Նոր նախաձեռնությունների ֆինանսավորման այլ աղբյուրներ</t>
  </si>
  <si>
    <t xml:space="preserve">(տող 2.1 + տող 2.2.) </t>
  </si>
  <si>
    <t>Այլ աղբյուրներից ակնկալվող ֆինանսավորում</t>
  </si>
  <si>
    <t>Այլ ծրագրերից ակնկալվող ծախսային խնայողություններ</t>
  </si>
  <si>
    <t>Նոր նախաձեռնությունների զուտ ազդեցությունը պետական բյուջեի վրա (ընդհանուր ծախս` հանած եկամտի այլընտրանքային աղբյուրներ և/կամ այլ ծրագրերից խնայողություններ)</t>
  </si>
  <si>
    <t>(տող 1 – տող 2)</t>
  </si>
  <si>
    <t>Հավելված N 6.1 Բյուջետային ծրագրերի/միջոցառումների ֆինանսավորման առաջնահերթությունները[1]</t>
  </si>
  <si>
    <t>Ծրագրի/ միջոցառման անվանումը</t>
  </si>
  <si>
    <t>2023թ (հազ. դրամ)</t>
  </si>
  <si>
    <t>2024թ (հազ. դրամ)</t>
  </si>
  <si>
    <t>2025թ (հազ. դրամ)</t>
  </si>
  <si>
    <t>Գոյություն ունեցող ծրագրեր/միջոցառումներ</t>
  </si>
  <si>
    <t xml:space="preserve">Նոր նախաձեռնություններ </t>
  </si>
  <si>
    <t>&lt;Միջոցառման անվանումը</t>
  </si>
  <si>
    <t>……</t>
  </si>
  <si>
    <t>(հազար դրամներով)</t>
  </si>
  <si>
    <t>Եկամուտների ստացման աղբյուրների անվանումները</t>
  </si>
  <si>
    <t>Փաստացի ըստ 2021 թվականի տարեկան  հաշվետվության</t>
  </si>
  <si>
    <t>2022 թվականի սպասողական</t>
  </si>
  <si>
    <t>Կանխատեսում</t>
  </si>
  <si>
    <t>այդ թվում`</t>
  </si>
  <si>
    <t>1. Վճարովի ծառայությունների մատուցումից և աշխատանքների կատարումից</t>
  </si>
  <si>
    <t>հազար դրամ</t>
  </si>
  <si>
    <t xml:space="preserve"> Ծրագրային դասիչը</t>
  </si>
  <si>
    <t xml:space="preserve"> Բյուջետային գլխավոր կարգադրիչների, ծրագրերի և միջոցառումների անվանումները</t>
  </si>
  <si>
    <t xml:space="preserve"> Բարձր տեխնոլոգիական արդյունաբերության էկոհամակարգի, թվայնացման և շուկայի զարգացման ծրագիր</t>
  </si>
  <si>
    <t xml:space="preserve"> 11009</t>
  </si>
  <si>
    <t xml:space="preserve"> Ձեռներեցության տեխնոլոգիական էկոհամակարգ</t>
  </si>
  <si>
    <t xml:space="preserve"> 11010</t>
  </si>
  <si>
    <t xml:space="preserve"> Թվայնացման և պետական ամպային ենթակառուցվածքային պահանջների՛ ստանդարտների, ձևաչափերի և ընթացակարգերի մշակում</t>
  </si>
  <si>
    <t xml:space="preserve"> 11012</t>
  </si>
  <si>
    <t xml:space="preserve">  ԵՄ աջակցությամբ իրականացվող դրամաշնորհային ծրագրի շրջանակներում պետական թվային համալիր համակարգի ճարտարապետության մշակում</t>
  </si>
  <si>
    <t xml:space="preserve"> 11013</t>
  </si>
  <si>
    <t xml:space="preserve"> ԵՄ աջակցությամբ իրականացվող դրամաշնորհային ծրագրի շրջանակներում ծրագրերի կառավարման էլեկտրոնային հարթակի ստեղծում</t>
  </si>
  <si>
    <t xml:space="preserve"> 11014</t>
  </si>
  <si>
    <t xml:space="preserve"> ԵՄ աջակցությամբ իրականացվող դրամաշնորհային ծրագրի շրջանակներում պետական էլեկտրոնային համակարգերի միասնական հենքի ստեղծում</t>
  </si>
  <si>
    <t xml:space="preserve"> 11015</t>
  </si>
  <si>
    <t xml:space="preserve"> ԵՄ աջակցությամբ իրականացվող դրամաշնորհային ծրագրի շրջանակներում ինքնության նույնականացում, վավերացում և էլ. Ստորագրություն</t>
  </si>
  <si>
    <t xml:space="preserve"> 11016</t>
  </si>
  <si>
    <t xml:space="preserve"> ԵՄ աջակցությամբ իրականացվող դրամաշնորհային ծրագրի շրջանակներում Ազգային կիբերանվտանգության և տվյալագիտության կենտրոնի ստեղծում</t>
  </si>
  <si>
    <t xml:space="preserve"> 11017</t>
  </si>
  <si>
    <t xml:space="preserve">  Համաշխարհային բանկի աջակցությամբ իրականացվող առևտրի և ենթակառուցվածքների զարգացման ծրագիր</t>
  </si>
  <si>
    <t xml:space="preserve"> 31003</t>
  </si>
  <si>
    <t xml:space="preserve"> Համաշխարհային բանկի աջակցությամբ իրականացվող առևտրի և ենթակառուցվածքների զարգացման ծրագիր</t>
  </si>
  <si>
    <t xml:space="preserve"> 31004</t>
  </si>
  <si>
    <t xml:space="preserve">  Համաշխարհային բանկի աջակցությամբ իրականացվող առևտրի և ենթակառուցվածքների զարգացման ծրագրի շրջանակներում սարքավորումների ձեռքբերում</t>
  </si>
  <si>
    <t xml:space="preserve"> Տվյալների փոխանակման միջգերատեսչական կապի ապահովում</t>
  </si>
  <si>
    <t xml:space="preserve"> 21001</t>
  </si>
  <si>
    <t xml:space="preserve"> ԵՄ աջակցությամբ իրականացվող դրամաշնորհային ծրագրի շրջանակներում Հայաստանի ներքին և արտաքին լայնաշերտ ցանցի կառուցում և ներդնում </t>
  </si>
  <si>
    <t xml:space="preserve"> 32001</t>
  </si>
  <si>
    <t xml:space="preserve"> ՀՀ տարածքում բազային և շարժական ռադիոմոնիտորինգի համակարգի ներդրում</t>
  </si>
  <si>
    <t>Հավելված N 10. Ամփոփ ֆինանսական պահանջներ ՄԺԾԾ ժամանակահատվածի համար</t>
  </si>
  <si>
    <t>Աղյուսակ 1.  Ծրագրերի և միջոցառումների գծով ամփոփ ֆինանսական պահանջներ 2023-2025 թթ համար</t>
  </si>
  <si>
    <t>Ծրագրի/միջոցառման անվանումը</t>
  </si>
  <si>
    <t>Գոյություն ունեցող պարտավորությունների  գծով հաշվարկված (ճշգրտված) ծախսերը[1] (հազ. դրամ)</t>
  </si>
  <si>
    <t>Ծախսային խնայողության գծով ամփոփ առաջարկը[2] (հազ. դրամ) (-)</t>
  </si>
  <si>
    <t>Նոր նախաձեռնություններ</t>
  </si>
  <si>
    <t>(հազ. դրամ) (+)</t>
  </si>
  <si>
    <t>Միջոցառման գծով ամփոփ ծախսերը [3] (հազ. դրամ)</t>
  </si>
  <si>
    <t>2025թ</t>
  </si>
  <si>
    <t>Պարտադիր ծախսերին դասվող միջոցառումներ</t>
  </si>
  <si>
    <t>Հայեցողական ծախսերին դասվող միջոցառումներ (շարունակական բնույթի)</t>
  </si>
  <si>
    <t>Հայեցողական ծախսերին դասվող այլ միջոցառումներ</t>
  </si>
  <si>
    <t>Աղյուսակ 2. Հայտով ներկայացված՝ 2023-2025թթ ընդհանուր ծախսերի համեմատությունը ՀՀ 2021թ. պետական բյուջեի և 2023-2025թթ. համար սահմանված նախնական կողմնորոշիչ չափաքակաների հետ</t>
  </si>
  <si>
    <t>2022թ.</t>
  </si>
  <si>
    <t>1. Պետական մարմնի գծով 2023-2025 թվականների համար սահմանված ֆինանսավորման նախնական ընդհանուր կողմնորոշիչ չափաքանակները</t>
  </si>
  <si>
    <t>3. Ընդամենը հայտով ներկայացված ընդհանուր ծախսերը` 2023-2025 թթ. ՄԺԾԾ համար (տող 3.1 + տող 3.2 + տող 3.3.)</t>
  </si>
  <si>
    <t>3.1 Գոյություն ունեցող ծախսային պարտավորությունների գնահատում 2023-2025 թթ. ՄԺԾԾ համար (առանց ծախսային խնայողությունների վերաբերյալ առաջարկների ներառման)</t>
  </si>
  <si>
    <t>5. Տարբերությունը 2023-2025թվականների համար սահմանված ֆինանսավորման նախնական ընդհանուր կողմնորոշիչ չափաքանակներից (տող 3-տող 1)</t>
  </si>
  <si>
    <t>2021թ. Փաստացի</t>
  </si>
  <si>
    <t>2022թ սպասվող</t>
  </si>
  <si>
    <t xml:space="preserve">2025թ </t>
  </si>
  <si>
    <t xml:space="preserve"> Ձեռնարկատիրական (գիտական և տեխնոլոգիական հիմքով) կրթության բարելավման, ստարտափերի զարգացման համար անհրաժեշտ ենթակառուցվածքների, ինչպես նաև դեպի հայաստանյան տեխնոլոգիական համակարգ գիտելիքի ներհոսքի ապահովման ծառայություններ</t>
  </si>
  <si>
    <t xml:space="preserve"> Թվայնացման գործընթացների ու պահանջների ձևավորման, ֆունկցիոնալության և պետական ամպային ենթակառուցվածքի, ամպային տեխնոլոգիաների պահանջների, դրանց սպասարկող ֆիզիկական տվյալների կենտրոնների տեխնիկական պահանջների և միջազգային ստանդարտների տեղայնացում</t>
  </si>
  <si>
    <t xml:space="preserve"> ԵՄ աջակցությամբ իրականացվող դրամաշնորհային ծրագրի շրջանակներում պետական թվային համալիր համակարգի ճարտարապետության մշակում</t>
  </si>
  <si>
    <t xml:space="preserve"> ՀՀ պետական թվային համալիր համակարգի միասնական և ամբողջական ճարտարապետության մշակում և ներդրում:</t>
  </si>
  <si>
    <t xml:space="preserve"> Ամբողջությամբ թվայնացված փաստաթղթաշրջանառության համակարգի ներդրում</t>
  </si>
  <si>
    <t xml:space="preserve"> Պետական թվային համակարգերի միասնական հենք՛  ընդհանուր լուծումներով և ֆունկցիոնալ մոդուլներով</t>
  </si>
  <si>
    <t xml:space="preserve"> ԵՄ աջակցությամբ իրականացվող դրամաշնորհային ծրագրի շրջանակներում ինքնության նույնականացում, վավերացում և էլեկտրոնային ստորագրություն</t>
  </si>
  <si>
    <t xml:space="preserve"> Էլեկտրոնային ծառ. օգտագործելիության մակարդակի բարձրացում պետական թվային ծառ. օգտվելու գործընթացի ավելի արդյունավետ կազմակերպում, էլեկտրոնային ստորագրության անխափան աշխատանք՛ պետական և մասնավոր հատվածի պայմանագրերի կեղծման բացառմամբ	_x0001_</t>
  </si>
  <si>
    <t xml:space="preserve"> Պետական համակարգի և տնտեսության մասնավոր հատվածի թվային անվտանգ միջավայրի ստեղծում: Թվային լուծումների իրականացման, սպասարկման և օգտագործման  անվտանգության պահանջների սահմանում:</t>
  </si>
  <si>
    <t xml:space="preserve"> Համաշխարհային բանկի աջակցությամբ իրականացվող առևտրի և ենթակառուցվածքների զարգացման ծրագրի շրջանակներում շենքերի և շինությունների շինարարություն և հիմնանորոգում</t>
  </si>
  <si>
    <t xml:space="preserve"> Պետական մարմինների կողմից օգտագործվող ոչ ֆինանսական ակտիվների հետ գործառնություններ</t>
  </si>
  <si>
    <t xml:space="preserve"> Համաշխարհային բանկի աջակցությամբ իրականացվող առևտրի և ենթակառուցվածքների զարգացման ծրագրի շրջանակներում սարքավորումների ձեռքբերում</t>
  </si>
  <si>
    <t xml:space="preserve"> Հայաստանի Հանրապետությունում թվային հեռուստահեռարձակման ապահովման շրջանակներում հանրապետական սփռման մուլտիպլեքսի արբանյակային տարածման համար արբանյակային ունակության վարձակալում</t>
  </si>
  <si>
    <t xml:space="preserve"> Հայաստանի Հանրապետությունում պետական մարմինների  տվյալների փոխանակման կապի ապահովում և սպասարկում</t>
  </si>
  <si>
    <t xml:space="preserve"> Պետություն մասնավոր հատված համագործակցությամբ լայնաշերտ հասանելիության ենթակառուցվածքների ընդլայնում, բարձր արագությունների ապահովում, ամրակցված ինտերնետ կապի հասանելիության ապահովում</t>
  </si>
  <si>
    <t xml:space="preserve"> Հանրության կողմից անմիջականորեն օգտագործվող ակտիվների հետ կապված միջոցառումներ</t>
  </si>
  <si>
    <t xml:space="preserve"> ՀՀ ողջ տարածքում  շուրջօրյա մշտադիտարկում</t>
  </si>
  <si>
    <t xml:space="preserve"> Այլ պետական կազմակերպությունների կողմից օգտագործվող ոչ ֆինանսական ակտիվների հետ գործառնություններ</t>
  </si>
  <si>
    <t>Ռազմարդյունաբերության համալիրի զարգացում</t>
  </si>
  <si>
    <t>Պահանջարկի բավարարում</t>
  </si>
  <si>
    <t>ՀՀ պաշպանունակության ապահովում</t>
  </si>
  <si>
    <t>Ապրանքների, արտադրանքի ու դրանց բաղկացուցիչների ձեռքբերում</t>
  </si>
  <si>
    <t>Հազար դրամ</t>
  </si>
  <si>
    <t>´³ñÓñ ï»ËÝáÉá·Ç³Ï³Ý ³ñ¹ÛáõÝ³µ»ñáõÃÛ³Ý ½³ñ·³óáõÙ</t>
  </si>
  <si>
    <t>1043 _x000D_
´³ñÓñ ï»ËÝáÉá·Ç³Ï³Ý ¿ÏáÑ³Ù³Ï³ñ·Ç ¨ ßáõÏ³ÛÇ ½³ñ·³óÙ³Ý Íñ³·Çñ</t>
  </si>
  <si>
    <t>´³ñÓñ ï»ËÝáÉá·Ç³Ï³Ý áÉáñïáõÙ ½µ³Õí³ÍáõÃÛ³Ý ³×, ïáÏáë</t>
  </si>
  <si>
    <t>Ð³Û³ëï³ÝÇ µ³ñÓñ ï»ËÝáÉá·Ç³Ï³Ý áÉáñïÇ ßñç³Ý³éáõÃÛ³Ý ³×, ïáÏáë</t>
  </si>
  <si>
    <t>Ð»é³Ñ³Õáñ¹³ÏóáõÃÛ³Ý ³å³ÑáíáõÙ</t>
  </si>
  <si>
    <t>1164
Ð»é³Ñ³Õáñ¹³ÏóáõÃÛ³Ý ³å³ÑáíáõÙ</t>
  </si>
  <si>
    <t>ºÃ»ñÇ Ù³ùñáõÃÛ³Ý ³å³ÑáíáõÙ, ïáÏáë</t>
  </si>
  <si>
    <t>ÐÐ µÝ³Ï³í³Ûñ»ñáõÙ Ãí³ÛÇÝ Ñ»éáõëï³Ñ»é³ñÓ³ÏÙ³Ý ³å³ÑáíáõÙ, ïáÏáë</t>
  </si>
  <si>
    <t>բխում է  ՀՀ կառավարության  2021 թվականի օգոստոսի 18-ի N 1363-Ա որոշմամբ հաստատված ՀՀ կառավարության 2021-2026թթ ծրագրի, «2.3 Բարձր տեխնոլոգիաներ» մասի  դրույթներից</t>
  </si>
  <si>
    <t>2021 փաստացի</t>
  </si>
  <si>
    <t xml:space="preserve"> Կրթական ծրագրերի մասնակիցների ընդհանուր թվաքանակում սերտիֆիկատ ստացածների մասնաբաժինը, տոկոսը, </t>
  </si>
  <si>
    <t>Նորարարական դրամաշնորհները, քանակը, հատ</t>
  </si>
  <si>
    <t>Կայացած ընկերությունների դրամաշնորհներ, քանակը, հատ</t>
  </si>
  <si>
    <t>Ժամկետային</t>
  </si>
  <si>
    <t xml:space="preserve"> Համաշխարհային բանկի աջակցությամբ իրականացվող առևտրի և ենթակառուցվածքների զարգացման ծրագիր </t>
  </si>
  <si>
    <t xml:space="preserve"> Ծառայությունների մատուցում </t>
  </si>
  <si>
    <t xml:space="preserve"> Մասնագիտացված միավոր </t>
  </si>
  <si>
    <t xml:space="preserve"> Արտահանողների զարգացման դրամաշնորհների  շահառուների թիվ (թիվ) - (գումարային) </t>
  </si>
  <si>
    <t xml:space="preserve"> Նորարարության զարգացման և մարզային համաֆինանսավորվող դրամաշնորհային ծրագրերի իրականացում (թիվ) - (գումարային) </t>
  </si>
  <si>
    <t xml:space="preserve"> Հաստատված ՊՄԳ նախաձեռնությունների հայեցակարգերի թիվ    (թիվ) </t>
  </si>
  <si>
    <t xml:space="preserve"> Արտահանողների զարգացման դրամաշնորհների կին շահառուների թիվ (տոկոս) </t>
  </si>
  <si>
    <t xml:space="preserve"> Միջոցառման վրա կատարված ծախսը (հազար դրամ) </t>
  </si>
  <si>
    <t xml:space="preserve"> Համաշխարհային բանկի աջակցությամբ իրականացվող առևտրի և ենթակառուցվածքների զարգացման ծրագրի շրջանակներում շենքերի և շինությունների շինարարություն և հիմնանորոգում </t>
  </si>
  <si>
    <t xml:space="preserve"> Պետական մարմինների կողմից օգտագործվող ոչ ֆինանսական ակտիվների հետ գործառնություններ </t>
  </si>
  <si>
    <t xml:space="preserve"> Ակտիվն օգտագործող կազմակերպության անվանումը՛ </t>
  </si>
  <si>
    <t xml:space="preserve"> ՍՉԱՄ-ի լաբորատորիաների և այլ տարածքների վերանորոգում (տոկոս) </t>
  </si>
  <si>
    <t xml:space="preserve"> Ինժեներական քաղաքի տարածքի բարեկարգում և ենթակառուցվածքների կառուցում (տոկոս) </t>
  </si>
  <si>
    <t xml:space="preserve"> Ինժեներական բիզնես Աքսելատորի շենքի կառուցում (տոկոս) </t>
  </si>
  <si>
    <t xml:space="preserve"> Կիբեռանվտանգության ինկուբատորի դեմո լաբորատորիայի տարածքի վերանորոգում   (տոկոս) </t>
  </si>
  <si>
    <t xml:space="preserve">  Համաշխարհային բանկի աջակցությամբ իրականացվող առևտրի և ենթակառուցվածքների զարգացման ծրագրի շրջանակներում սարքավորումների ձեռքբերում </t>
  </si>
  <si>
    <t xml:space="preserve"> Համաշխարհային բանկի աջակցությամբ իրականացվող առևտրի և ենթակառուցվածքների զարգացման ծրագրի շրջանակներում սարքավորումների ձեռքբերում </t>
  </si>
  <si>
    <t xml:space="preserve"> Ծառայությունը մատուցող կազմակերպություն(ների) անվանում(ներ)ը՛ </t>
  </si>
  <si>
    <t xml:space="preserve"> ՀՀ վարչապետի աշխատակազմ </t>
  </si>
  <si>
    <t xml:space="preserve"> ՍՉԱՄ նավթամթերքների թեստավորման լաբորատորիայի համար սարքավորումների ձեռքբերում (տոկոս) </t>
  </si>
  <si>
    <t xml:space="preserve"> ՍՉԱՄ-ի համար կահույք (տոկոս) </t>
  </si>
  <si>
    <t xml:space="preserve"> Ինժեներական քաղաքի արդյունաբերական ընդլայնված հետազոտությունների լաբորատորիաների համար սարքավորումներ (տոկոս) </t>
  </si>
  <si>
    <t xml:space="preserve"> Կիբերանվտանգության ինկուբատորի լաբորատորիաների և ցանցի տեղադրման համար համակարգչային սարքավորումներ (տոկոս) </t>
  </si>
  <si>
    <t xml:space="preserve"> Կիբերանվտանգության ինկուբատորի լաբորատորիաների համար IBM  լիցենզիաների ձեռքբերում, տեղադրում, ուսուցում և երաշխիքային սպասարկում (տոկոս) </t>
  </si>
  <si>
    <t xml:space="preserve"> Կիբերանվտանգության ինկուբատորի դեմո լաբորատորիայի համար ցանցային սարքավորումների ձեռք բերում և ցանցի տեղադրում (տոկոս) </t>
  </si>
  <si>
    <t xml:space="preserve"> Կիբերանվտանգության ինկուբատորի կրթական լաբորատորիաների համար համակարգչային սարքավորումներ (տոկոս) </t>
  </si>
  <si>
    <t xml:space="preserve"> Կիբերանվտանգության ինկուբատորի համար կահույք և գրասենյակային այլ պարագաներ ( տոկոս) </t>
  </si>
  <si>
    <t xml:space="preserve"> Հայաստանի գերհամակարգչային համակարգի արդիականացում և տեղադրում ( տոկոս) </t>
  </si>
  <si>
    <t xml:space="preserve"> Բարձր տեխնոլոգիական արդյունաբերության բնագավառում պետական քաղաքականության մշակում, ծրագրերի համակարգում և մոնիտորինգ </t>
  </si>
  <si>
    <t xml:space="preserve"> Բարձր տեխնոլոգիաների, ռազմարդյունաբերության, թվայնացման, կիբեռանվտանգության, ինովացիոն տեխնոլոգիաների, կապի, փոստի, համացանցի և տիեզերական  բնագավառներում պետական քաղաքականության մշակում,  ծրագրերի համակարգում և մոնիտորինգ </t>
  </si>
  <si>
    <t xml:space="preserve"> Բարձր տխնոլոգիաների, ռազմարդյունաբերության, թվայնացման, կիբ.անգության, ինովացիոն տեխ-ների, կապի, փոստի, համացանցի և տիեզերական  բնագավառներում պետական քաղաքականության մշակում,   մոնիտորինգի և աջակց.ծառայություններ, ծրագրերի համակարգում </t>
  </si>
  <si>
    <t xml:space="preserve"> ԲԳԿ-ի գծով հաստատված բյուջեի նկատմամբ կատարման նվազագույն տոկոս </t>
  </si>
  <si>
    <t xml:space="preserve"> Ռազմարդյունաբերության բնագավառում պետական քաղաքականության մշակում խորհրդատվական, մոնիտորինգի և աջակցության ծառայություններ, ծրագրերի համակարգում </t>
  </si>
  <si>
    <t xml:space="preserve"> Ոլորտի քաղաքականության, խորհրդատվության, մոնիտորինգի, գնման և աջակցության ծառայություններ </t>
  </si>
  <si>
    <t xml:space="preserve"> ՀՀ տարածքում բազային և շարժական ռադիոմոնիտորինգի համակարգի ներդրում </t>
  </si>
  <si>
    <t xml:space="preserve"> ՀՀ ողջ տարածքում  շուրջօրյա մշտադիտարկում </t>
  </si>
  <si>
    <t xml:space="preserve"> Այլ պետական կազմակերպությունների կողմից օգտագործվող ոչ ֆինանսական ակտիվների հետ գործառնություններ </t>
  </si>
  <si>
    <t xml:space="preserve">  Մասնագիտացված կազմակերպություն </t>
  </si>
  <si>
    <t xml:space="preserve"> Գլխավոր կայան, հատ </t>
  </si>
  <si>
    <t xml:space="preserve"> Չսպասարկվող կայան, հատ </t>
  </si>
  <si>
    <t xml:space="preserve"> Շարժական կայան, հատ </t>
  </si>
  <si>
    <t xml:space="preserve"> Ք. Երևանի կենտրոնական մասի մշտադիտարկում Ժամ/օր </t>
  </si>
  <si>
    <t xml:space="preserve"> Օժանդակ ենթակառուցվածքների ստեղծում, հատ  </t>
  </si>
  <si>
    <t>24/7</t>
  </si>
  <si>
    <t xml:space="preserve"> Միջազգային ցուցահանդեսների մասնակցություն "Հայաստան" տաղավարով, հատ </t>
  </si>
  <si>
    <t xml:space="preserve"> Հայկական բարձր տեխնոլոգիական ապրանքների և ծառայությունների ոլորտի ուսոմնասիրում, հատ </t>
  </si>
  <si>
    <t xml:space="preserve"> Հայաստանում կազմակերպվող ցուցահանդեսների, ֆորումների քանակը, հատ </t>
  </si>
  <si>
    <t xml:space="preserve"> Միջազգային ցուցահանդեսներին, ֆորումներին մասնակցության արդյունքում կնքվող պայմանագրերի քանակը, հատ </t>
  </si>
  <si>
    <t xml:space="preserve"> Ձեռներեցության տեխնոլոգիական էկոհամակարգ </t>
  </si>
  <si>
    <t xml:space="preserve"> Ձեռնարկատիրական (գիտական և տեխնոլոգիական հիմքով) կրթության բարելավման, ստարտափերի զարգացման համար անհրաժեշտ ենթակառուցվածքների, ինչպես նաև դեպի հայաստանյան տեխնոլոգիական համակարգ գիտելիքի ներհոսքի ապահովման ծառայություններ </t>
  </si>
  <si>
    <t xml:space="preserve"> Արդյունքի չափորոշիչներ </t>
  </si>
  <si>
    <t xml:space="preserve"> Մշակված ձեռնարկատիրական կրթական ծրագրերի թիվը,  հատ </t>
  </si>
  <si>
    <t xml:space="preserve"> Ձեռնարկատիրական կրթական ծրագիր ներդրած կազմակերպությունների թիվը, հատ </t>
  </si>
  <si>
    <t xml:space="preserve"> Ձեռնարկատիրական կրթական ծրագրի շահառուների թիվը, հատ </t>
  </si>
  <si>
    <t xml:space="preserve"> Ձեռնարկատիրական կրթական ծրագրին կանանց մասնակցության մասնաբաժինը, տոկոս </t>
  </si>
  <si>
    <t xml:space="preserve"> Ձեռնարկատիրական կրթական ծրագրինտղամարդկանց մասնակցության մասնաբաժինը, տոկոս </t>
  </si>
  <si>
    <t xml:space="preserve"> Աքսելերացիոն ծրագրերի թիվը, հատ </t>
  </si>
  <si>
    <t xml:space="preserve"> Աքսելերացիոն ծրագրի շահառու թիմերի թիվը,  հատ </t>
  </si>
  <si>
    <t xml:space="preserve"> Աքսելերացիոն ծրագրի շահառուների թիվը, մարդ </t>
  </si>
  <si>
    <t xml:space="preserve"> Աքսելերացիոն ծրագրին կանանց մասնակցության մասնաբաժինը, տոկոս </t>
  </si>
  <si>
    <t xml:space="preserve"> Աքսելերացիոն ծրագրին տղամարդկանց մասնակցության մասնաբաժինը, տոկոս </t>
  </si>
  <si>
    <t xml:space="preserve"> Դրամաշնորհների տեսքով ֆինանսավորում ստացող կազմակերպությունների թիվը, հատ </t>
  </si>
  <si>
    <t xml:space="preserve"> Տաղանդի ձևավորմանն ուղղված միջոցառումների քանակը, հատ </t>
  </si>
  <si>
    <t xml:space="preserve"> Գլոբալ տաղանդի ներգրավմանն ուղղված միջոցառումների քանակը, հատ </t>
  </si>
  <si>
    <t xml:space="preserve"> Բարձր տեխնոլոգիական ոլորտում արտասահմանում անցկացվելիք վերապատրաստման միջոցառումների քանակը, հատ </t>
  </si>
  <si>
    <t xml:space="preserve"> Բարձր տեխնոլոգիական ոլորտում արտասահմանում անցկացվելիք վերապատրաստման միջոցառումներին կանանց մասնակցության մասնաբաժինը, տոկոս </t>
  </si>
  <si>
    <t xml:space="preserve"> Բարձր տեխնոլոգիական ոլորտում արտասահմանում անցկացվելիք վերապատրաստման միջոցառումներին տղամարդկանց մասնակցության մասնաբաժինը, տոկոս </t>
  </si>
  <si>
    <t xml:space="preserve"> Դրամաշնորհների տրամադրումից ստացված արդյունքի առևտրայնացման ցուցանիշը, տոկոս </t>
  </si>
  <si>
    <t xml:space="preserve"> Թվայնացման և պետական ամպային ենթակառուցվածքային պահանջների՛ ստանդարտների, ձևաչափերի և ընթացակարգերի մշակում </t>
  </si>
  <si>
    <t xml:space="preserve"> Թվայնացման գործընթացների ու պահանջների ձևավորման, ֆունկցիոնալության և պետական ամպային ենթակառուցվածքի, ամպային տեխնոլոգիաների պահանջների, դրանց սպասարկող ֆիզիկական տվյալների կենտրոնների տեխնիկական պահանջների և միջազգային ստանդարտների տեղայնացում </t>
  </si>
  <si>
    <t xml:space="preserve"> Թվայնացման գործընթացների ստանդարտներ, հատ </t>
  </si>
  <si>
    <t xml:space="preserve"> Կիբեռանվտանգության ստանդարտներ, հատ </t>
  </si>
  <si>
    <t xml:space="preserve"> Տեխնիկական ստանդարտներ, հատ </t>
  </si>
  <si>
    <t xml:space="preserve"> Ֆունկցիոնալության ստանդարտները, հատ </t>
  </si>
  <si>
    <t xml:space="preserve"> Ներդրված ստանդարտներով գործարկվող պետական համակարգերի, կայքերի, բջջային հավելվածների քանակը, հատ </t>
  </si>
  <si>
    <t xml:space="preserve"> Պետական էլեկտրոնային համակարգերի  լավարկման (հնարավորությունների կատարելագործման, արագագործության, մատչելիության հասանելիության, անվտանգության) ապահովում, տոկոս </t>
  </si>
  <si>
    <t xml:space="preserve"> ԵՄ աջակցությամբ իրականացվող դրամաշնորհային ծրագրի շրջանակներում պետական թվային համալիր համակարգի ճարտարապետության մշակում </t>
  </si>
  <si>
    <t xml:space="preserve"> ՀՀ պետական թվային համալիր համակարգի միասնական և ամբողջական ճարտարապետության մշակում և ներդրում: </t>
  </si>
  <si>
    <t xml:space="preserve"> Պետական ներքին կառավարման համակարգերի ճարտարապետության միասնական հայեցակարգի մշակում </t>
  </si>
  <si>
    <t xml:space="preserve"> Պետական թվային ծառայություններ մատուցող միասնական հարթակում ինտեգրված պետական ներքին կառավարման համակարգերի քանակը, հատ </t>
  </si>
  <si>
    <t xml:space="preserve"> Պետական թվայնացված ծառայություններից օգտվողների (քաղաքացիներ, կազմակերպություններ) քանակը, հատ </t>
  </si>
  <si>
    <t xml:space="preserve"> Թվային համակարգերի նկատմամբ քաղաքացիների վստահության բարձրացում, տոկոս </t>
  </si>
  <si>
    <t xml:space="preserve"> ԵՄ աջակցությամբ իրականացվող դրամաշնորհային ծրագրի շրջանակներում ծրագրերի կառավարման էլեկտրոնային հարթակի ստեղծում </t>
  </si>
  <si>
    <t xml:space="preserve"> Ամբողջությամբ թվայնացված փաստաթղթաշրջանառության համակարգի ներդրում </t>
  </si>
  <si>
    <t xml:space="preserve"> Ծրագրերի կառավարման էլեկտրոնային հարթակի պիլոտի գործարկում, հատ </t>
  </si>
  <si>
    <t xml:space="preserve"> Հարթակի միջոցով սպասարկվող ընթացիկ ծրագրերի/նախագծերի քանակը, հատ </t>
  </si>
  <si>
    <t xml:space="preserve"> Ծրագրերի կառավարման արդյունավետության բարձրացում, տոկոս </t>
  </si>
  <si>
    <t xml:space="preserve"> ԵՄ աջակցությամբ իրականացվող դրամաշնորհային ծրագրի շրջանակներում պետական էլեկտրոնային համակարգերի միասնական հենքի ստեղծում </t>
  </si>
  <si>
    <t xml:space="preserve"> Պետական թվային համակարգերի միասնական հենք՛  ընդհանուր լուծումներով և ֆունկցիոնալ մոդուլներով </t>
  </si>
  <si>
    <t xml:space="preserve"> Ստեղծվող ընդհանուր օգտագործման ծրագրային ենթամոդուլների քանակը, հատ </t>
  </si>
  <si>
    <t xml:space="preserve"> Մշակված ծրագրային մոդուլներով հագեցած համակարգերի և կայքերի քանակը, հատ </t>
  </si>
  <si>
    <t xml:space="preserve"> ԵՄ աջակցությամբ իրականացվող դրամաշնորհային ծրագրի շրջանակներում ինքնության նույնականացում, վավերացում և էլեկտրոնային ստորագրություն </t>
  </si>
  <si>
    <t xml:space="preserve"> Էլեկտրոնային ծառ. օգտագործելիության մակարդակի բարձրացում պետական թվային ծառ. օգտվելու գործընթացի ավելի արդյունավետ կազմակերպում, էլեկտրոնային ստորագրության անխափան աշխատանք՛ պետական և մասնավոր հատվածի պայմանագրերի կեղծման բացառմամբ	_x0001_ </t>
  </si>
  <si>
    <t xml:space="preserve"> Էլեկտրոնային ստորագրության կիրառմամբ ՀՀ պետական կայքերից և էլեկտրոնային համակարգերից օգտվողների քանակի ավելացում, տոկոս </t>
  </si>
  <si>
    <t xml:space="preserve"> Էլեկտրոնային ստորագրության տեխնոլոգիական հնարավորությունների հասանելիության բարձրացում, տոկոս </t>
  </si>
  <si>
    <t xml:space="preserve"> էլեկտրոնային նույնականացման ներդրված նոր լուծումների քանակը, հատ </t>
  </si>
  <si>
    <t xml:space="preserve"> Էլեկտրոնային նույնականացման ազգային օպերատորների քանակ, հատ </t>
  </si>
  <si>
    <t xml:space="preserve"> ԵՄ աջակցությամբ իրականացվող դրամաշնորհային ծրագրի շրջանակներում Ազգային կիբերանվտանգության և տվյալագիտության կենտրոնի ստեղծում </t>
  </si>
  <si>
    <t xml:space="preserve"> Պետական համակարգի և տնտեսության մասնավոր հատվածի թվային անվտանգ միջավայրի ստեղծում: Թվային լուծումների իրականացման, սպասարկման և օգտագործման  անվտանգության պահանջների սահմանում: </t>
  </si>
  <si>
    <t xml:space="preserve"> Կիբերհանցագործությունների գրանցված դեպքերի նվազում, տոկոս </t>
  </si>
  <si>
    <t xml:space="preserve"> Կիբերանվտանգության ուղղությամբ բնակչության իրազեկվածության մակարդակի բարձրացում, տոկոս </t>
  </si>
  <si>
    <t xml:space="preserve"> Կիբերհարձակման հետևանքների վերացման ժամանակամիջոց, ամիս </t>
  </si>
  <si>
    <t xml:space="preserve">  Համաշխարհային բանկի աջակցությամբ իրականացվող առևտրի և ենթակառուցվածքների զարգացման ծրագիր </t>
  </si>
  <si>
    <t xml:space="preserve"> ՀԱՄ-ի կողմից տրված հավաստագրումներ  կատարված միջազգային գործելակերպին համապատասխան  (տարեկան) (թիվ) </t>
  </si>
  <si>
    <t xml:space="preserve"> Տվյալների փոխանակման միջգերատեսչական կապի ապահովում </t>
  </si>
  <si>
    <t xml:space="preserve"> Հայաստանի Հանրապետությունում պետական մարմինների  տվյալների փոխանակման կապի ապահովում և սպասարկում </t>
  </si>
  <si>
    <t xml:space="preserve"> Հայաստանի Հանրապետությունում մուլտիպլեքսի արբանյակային տարածման համար արբանյակային ունակության վարձակալում, հատ </t>
  </si>
  <si>
    <t xml:space="preserve"> Հանրապետական սփռման մուլտիպլեքսի արբանյակային կապուղով ապահովող թվային կայանների թիվը, հատ </t>
  </si>
  <si>
    <t xml:space="preserve"> ՀՀ ողջ տարածքում հեռուստահեռարձակման ծածկույթը, տոկոս </t>
  </si>
  <si>
    <t xml:space="preserve"> Հանրապետական սփռման մուլտիպլեքսի հաղորդումն արբանյակային կապուղով ապահովման մասնաբաժինը, տոկոս </t>
  </si>
  <si>
    <t xml:space="preserve"> Սպասարկվող պետական մարմիների քանակ, հատ </t>
  </si>
  <si>
    <t xml:space="preserve"> Ինտերնետային կապի անխափան աշխատանք, հանրությանը հասանելիություն, տոկոս </t>
  </si>
  <si>
    <t xml:space="preserve"> Ինտերնետային կապի ապահովում, օր </t>
  </si>
  <si>
    <t xml:space="preserve"> ԵՄ աջակցությամբ իրականացվող դրամաշնորհային ծրագրի շրջանակներում Հայաստանի ներքին և արտաքին լայնաշերտ ցանցի կառուցում և ներդնում  </t>
  </si>
  <si>
    <t xml:space="preserve"> Պետություն մասնավոր հատված համագործակցությամբ լայնաշերտ հասանելիության ենթակառուցվածքների ընդլայնում, բարձր արագությունների ապահովում, ամրակցված ինտերնետ կապի հասանելիության ապահովում </t>
  </si>
  <si>
    <t xml:space="preserve"> Հանրության կողմից անմիջականորեն օգտագործվող ակտիվների հետ կապված միջոցառումներ </t>
  </si>
  <si>
    <t xml:space="preserve"> Հայկական Տվյալների Հասանելիության Ցանցի տեխնիկական պարամետրերի փաթեթի մշակում (ADAN TOR-ի կազմում), քանակ </t>
  </si>
  <si>
    <t xml:space="preserve"> Բուլղարիա­Վրաստան անդրծովյան կապուղու իրականացման  տեխնիկական պարամետրերի փաթեթի  (TOR-ի), նախագծային աշխատանքների քանակը, հատ </t>
  </si>
  <si>
    <t xml:space="preserve"> մինչև 4 </t>
  </si>
  <si>
    <t xml:space="preserve"> ամենօրյա </t>
  </si>
  <si>
    <t>Ապրանքների, արտադրանքի դիմաց</t>
  </si>
  <si>
    <t xml:space="preserve">Պետական մարմինների կողմից օգտագործվող ոչ ֆինանսական ակտիվների հետ գործառնություններ </t>
  </si>
  <si>
    <t xml:space="preserve"> Ռազմարդյունաբերության համալիրի զարգացում</t>
  </si>
  <si>
    <t>Չի սահմանվում</t>
  </si>
  <si>
    <t>Տիեզերական գործունեության ամառային դպրոց-ճամբարի կազմակերպում- «Space Comp-2021», հատ</t>
  </si>
  <si>
    <t>Կարեն Վարդանյանի անվան ԱԹՍ առաջին մրցույթի իրականացում, հատ</t>
  </si>
  <si>
    <t>Ֆինանսական աջակցություն «Առաջատար տեխնոլոգիական ձեռնարկությունների միություն» ՀԿ-ին հարկային պարտավորությունների փոխհատուցման համար, հատ</t>
  </si>
  <si>
    <t>* վարկային ծրագրերը ներկայացվում են համապատասխան ձևաչափով</t>
  </si>
  <si>
    <t>Այլ ընթացիկ դրամաշնորհներ/  4639</t>
  </si>
  <si>
    <t>Ընդհանուր բնույթի այլ ծառայություններ/ 4239</t>
  </si>
  <si>
    <t xml:space="preserve"> Աշխատողների աշխատավարձեր և հավելավճարներ/ 4111</t>
  </si>
  <si>
    <t>Այլ ծախսեր/ 4861</t>
  </si>
  <si>
    <t xml:space="preserve">Կապի ծառայություններ/4214  </t>
  </si>
  <si>
    <t xml:space="preserve">  Համակարգչային ծառայություններ/ 4232</t>
  </si>
  <si>
    <t>Այլ մեքենա և սարքավորումներ/ 5129</t>
  </si>
  <si>
    <t>Վարչական սարքավորումներ/ 5122</t>
  </si>
  <si>
    <t>2025թ բյուջե (հազ. դրամ)</t>
  </si>
  <si>
    <t xml:space="preserve">Հավելված N 6. Նոր նախաձեռնությունների ֆինանսավորման աղբյուրները (ամփոփ)* </t>
  </si>
  <si>
    <t>*Հավելվածը կներկայացվի նոր նախաձեռնությունների ներկայացման ժամկետներում,</t>
  </si>
  <si>
    <t>Ծրագրի միջոցառման սկիզբը</t>
  </si>
  <si>
    <t>Ծրագրի միջոցառման ավարտը</t>
  </si>
  <si>
    <t>2. Ստացվող նվիրատվություններից</t>
  </si>
  <si>
    <t>Հավելված N 7. Պետական մարմնի և դրա ենթակա կազմակերպությունների ստացվելիք եկամուտների աղբյուրները (բացառությամբ պետական բյուջեից ստացվող եկամուտների)</t>
  </si>
  <si>
    <t>ՀՀ բարձր տեխնոլոգիական արդյունաբերության նախարարության  ՀՀ պետական բյուջեի նախագիծը՝ վարչատարածքային բաժանմամբ</t>
  </si>
  <si>
    <t>2021 փաստացի
ԵՐԵՎԱՆ</t>
  </si>
  <si>
    <t xml:space="preserve">2021 փաստացի
ԸՆԴԱՄԵՆԸ
</t>
  </si>
  <si>
    <t>2022թ սպասվող
ԸՆԴԱՄԵՆԸ</t>
  </si>
  <si>
    <t>2022թ սպասվող
ԵՐԵՎԱՆ</t>
  </si>
  <si>
    <t>2023թ.
ԸՆԴԱՄԵՆԸ</t>
  </si>
  <si>
    <t>2023թ.
ԵՐԵՎԱՆ</t>
  </si>
  <si>
    <t>2024թ.
 ԵՐԵՎԱՆ</t>
  </si>
  <si>
    <t>2024թ.
ԸՆԴԱՄԵՆԸ</t>
  </si>
  <si>
    <t>2025թ.
ԸՆԴԱՄԵՆԸ</t>
  </si>
  <si>
    <t>2025թ.
 ԵՐԵՎԱՆ</t>
  </si>
  <si>
    <t>Ծրագրերի կառավարման էլեկտրոնային միասնական հարթակի ստեղծում</t>
  </si>
  <si>
    <t xml:space="preserve"> Կիբեռանվտանգության և տվյալագիտության ազգային կենտրոնի ստեղծում</t>
  </si>
  <si>
    <t>Տեղեկատվական առաջադրանքների մշակում</t>
  </si>
  <si>
    <t>Խորհրդատվական ծառայությունների ձեռք բերում</t>
  </si>
  <si>
    <t xml:space="preserve">Կլրացվի նոր նախաձեռնությունների ներկայացման ժամանակ </t>
  </si>
  <si>
    <t xml:space="preserve"> մինչև 5</t>
  </si>
  <si>
    <t xml:space="preserve"> մինչև 6</t>
  </si>
  <si>
    <t xml:space="preserve"> մինչև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</si>
</sst>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_₽_-;\-* #,##0.00\ _₽_-;_-* &quot;-&quot;??\ _₽_-;_-@_-"/>
    <numFmt numFmtId="165" formatCode="_-* #,##0.0\ _₽_-;\-* #,##0.0\ _₽_-;_-* &quot;-&quot;??\ _₽_-;_-@_-"/>
    <numFmt numFmtId="166" formatCode="#,##0.0"/>
    <numFmt numFmtId="167" formatCode="##,##0.0;\(##,##0.0\);\-"/>
    <numFmt numFmtId="168" formatCode="_-* #,##0.0\ _₽_-;\-* #,##0.0\ _₽_-;_-* &quot;-&quot;?\ _₽_-;_-@_-"/>
    <numFmt numFmtId="169" formatCode="_-* #,##0.0\ _֏_-;\-* #,##0.0\ _֏_-;_-* &quot;-&quot;??\ _֏_-;_-@_-"/>
    <numFmt numFmtId="170" formatCode="_(* #,##0.0_);_(* \(#,##0.0\);_(* &quot;-&quot;??_);_(@_)"/>
    <numFmt numFmtId="171" formatCode="_(* #,##0.00_);_(* \(#,##0.00\);_(* \-??_);_(@_)"/>
    <numFmt numFmtId="172" formatCode="_(* #,##0.0_);_(* \(#,##0.0\);_(* &quot;-&quot;?_);_(@_)"/>
  </numFmts>
  <fonts count="7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sz val="10"/>
      <name val="GHEA Grapalat"/>
      <family val="3"/>
    </font>
    <font>
      <sz val="11"/>
      <name val="Arial Armenian"/>
      <family val="2"/>
    </font>
    <font>
      <sz val="8"/>
      <name val="GHEA Grapalat"/>
      <family val="2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0"/>
      <color rgb="FFC00000"/>
      <name val="Arial Armenian"/>
      <family val="2"/>
    </font>
    <font>
      <sz val="10"/>
      <color theme="1"/>
      <name val="Arial Armenian"/>
      <family val="2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9"/>
      <color theme="1"/>
      <name val="GHEA Grapalat"/>
      <family val="3"/>
    </font>
    <font>
      <sz val="11"/>
      <color rgb="FF000000"/>
      <name val="GHEA Grapalat"/>
      <family val="3"/>
    </font>
    <font>
      <sz val="11"/>
      <name val="GHEA Grapalat"/>
      <family val="3"/>
    </font>
    <font>
      <b/>
      <i/>
      <sz val="11"/>
      <color theme="1"/>
      <name val="GHEA Grapalat"/>
      <family val="3"/>
    </font>
    <font>
      <i/>
      <sz val="10"/>
      <color theme="1"/>
      <name val="GHEA Grapalat"/>
      <family val="3"/>
    </font>
    <font>
      <b/>
      <sz val="11"/>
      <name val="GHEA Grapalat"/>
      <family val="3"/>
    </font>
    <font>
      <i/>
      <sz val="11"/>
      <color theme="1"/>
      <name val="GHEA Grapalat"/>
      <family val="3"/>
    </font>
    <font>
      <i/>
      <sz val="11"/>
      <name val="GHEA Grapalat"/>
      <family val="3"/>
    </font>
    <font>
      <sz val="12"/>
      <name val="GHEA Grapalat"/>
      <family val="3"/>
    </font>
    <font>
      <sz val="12"/>
      <color theme="1"/>
      <name val="GHEA Grapalat"/>
      <family val="3"/>
    </font>
    <font>
      <i/>
      <sz val="12"/>
      <name val="GHEA Grapalat"/>
      <family val="3"/>
    </font>
    <font>
      <i/>
      <sz val="11"/>
      <color rgb="FF000000"/>
      <name val="GHEA Grapalat"/>
      <family val="3"/>
    </font>
    <font>
      <sz val="11"/>
      <color theme="1"/>
      <name val="Times New Roman"/>
      <family val="1"/>
    </font>
    <font>
      <b/>
      <sz val="10"/>
      <color rgb="FFC00000"/>
      <name val="GHEA Grapalat"/>
      <family val="3"/>
    </font>
    <font>
      <sz val="10"/>
      <color rgb="FF000000"/>
      <name val="GHEA Grapalat"/>
      <family val="3"/>
    </font>
    <font>
      <i/>
      <sz val="10"/>
      <color rgb="FF000000"/>
      <name val="GHEA Grapalat"/>
      <family val="3"/>
    </font>
    <font>
      <i/>
      <sz val="10"/>
      <name val="GHEA Grapalat"/>
      <family val="3"/>
    </font>
    <font>
      <b/>
      <i/>
      <sz val="10"/>
      <color theme="1"/>
      <name val="GHEA Grapalat"/>
      <family val="3"/>
    </font>
    <font>
      <b/>
      <sz val="10"/>
      <name val="GHEA Grapalat"/>
      <family val="3"/>
    </font>
    <font>
      <sz val="8"/>
      <name val="Calibri"/>
      <family val="2"/>
      <charset val="1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GHEA Grapalat"/>
      <family val="3"/>
    </font>
    <font>
      <u/>
      <sz val="11"/>
      <color theme="10"/>
      <name val="Calibri"/>
      <family val="2"/>
      <charset val="1"/>
      <scheme val="minor"/>
    </font>
    <font>
      <b/>
      <sz val="14"/>
      <color theme="1"/>
      <name val="GHEA Grapalat"/>
      <family val="3"/>
    </font>
    <font>
      <b/>
      <i/>
      <sz val="11"/>
      <name val="GHEA Grapalat"/>
      <family val="3"/>
    </font>
    <font>
      <sz val="11"/>
      <color indexed="8"/>
      <name val="Calibri"/>
      <family val="2"/>
      <charset val="1"/>
    </font>
    <font>
      <sz val="11"/>
      <name val="GHEA Grapalat"/>
      <family val="3"/>
      <charset val="1"/>
    </font>
    <font>
      <sz val="9"/>
      <name val="GHEA Grapalat"/>
      <family val="2"/>
    </font>
    <font>
      <i/>
      <sz val="11"/>
      <name val="GHEA Grapalat"/>
      <family val="3"/>
      <charset val="1"/>
    </font>
    <font>
      <sz val="8"/>
      <name val="GHEA Grapalat"/>
      <family val="2"/>
      <charset val="1"/>
    </font>
    <font>
      <b/>
      <sz val="11"/>
      <name val="GHEA Grapalat"/>
      <family val="3"/>
      <charset val="1"/>
    </font>
    <font>
      <b/>
      <sz val="11"/>
      <color theme="1"/>
      <name val="Calibri"/>
      <family val="2"/>
      <charset val="1"/>
      <scheme val="minor"/>
    </font>
    <font>
      <b/>
      <i/>
      <sz val="11"/>
      <name val="GHEA Grapalat"/>
      <family val="3"/>
      <charset val="1"/>
    </font>
    <font>
      <sz val="11"/>
      <name val="GHEA Grapalat"/>
      <family val="2"/>
    </font>
    <font>
      <i/>
      <sz val="10"/>
      <color rgb="FF7030A0"/>
      <name val="GHEA Grapalat"/>
      <family val="3"/>
    </font>
    <font>
      <u/>
      <sz val="12"/>
      <color theme="10"/>
      <name val="Calibri"/>
      <family val="2"/>
      <charset val="1"/>
      <scheme val="minor"/>
    </font>
    <font>
      <i/>
      <sz val="12"/>
      <color theme="1"/>
      <name val="GHEA Grapalat"/>
      <family val="3"/>
    </font>
    <font>
      <sz val="14"/>
      <color theme="1"/>
      <name val="Calibri"/>
      <family val="2"/>
      <charset val="1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2"/>
      <name val="GHEA Grapalat"/>
      <family val="3"/>
    </font>
  </fonts>
  <fills count="4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55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167" fontId="10" fillId="0" borderId="0" applyFill="0" applyBorder="0" applyProtection="0">
      <alignment horizontal="right" vertical="top"/>
    </xf>
    <xf numFmtId="0" fontId="7" fillId="0" borderId="0"/>
    <xf numFmtId="9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1" fontId="10" fillId="0" borderId="0" applyFill="0" applyBorder="0" applyProtection="0">
      <alignment horizontal="left" vertical="top" wrapText="1"/>
    </xf>
    <xf numFmtId="0" fontId="44" fillId="0" borderId="0"/>
    <xf numFmtId="0" fontId="48" fillId="0" borderId="0">
      <alignment horizontal="left" vertical="top" wrapText="1"/>
    </xf>
    <xf numFmtId="0" fontId="5" fillId="0" borderId="0"/>
    <xf numFmtId="0" fontId="57" fillId="0" borderId="62" applyNumberFormat="0" applyFill="0" applyAlignment="0" applyProtection="0"/>
    <xf numFmtId="0" fontId="58" fillId="0" borderId="63" applyNumberFormat="0" applyFill="0" applyAlignment="0" applyProtection="0"/>
    <xf numFmtId="0" fontId="59" fillId="0" borderId="64" applyNumberFormat="0" applyFill="0" applyAlignment="0" applyProtection="0"/>
    <xf numFmtId="0" fontId="59" fillId="0" borderId="0" applyNumberFormat="0" applyFill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2" borderId="65" applyNumberFormat="0" applyAlignment="0" applyProtection="0"/>
    <xf numFmtId="0" fontId="63" fillId="13" borderId="66" applyNumberFormat="0" applyAlignment="0" applyProtection="0"/>
    <xf numFmtId="0" fontId="64" fillId="13" borderId="65" applyNumberFormat="0" applyAlignment="0" applyProtection="0"/>
    <xf numFmtId="0" fontId="65" fillId="0" borderId="67" applyNumberFormat="0" applyFill="0" applyAlignment="0" applyProtection="0"/>
    <xf numFmtId="0" fontId="66" fillId="14" borderId="68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70" applyNumberFormat="0" applyFill="0" applyAlignment="0" applyProtection="0"/>
    <xf numFmtId="0" fontId="7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0" fillId="0" borderId="0">
      <alignment horizontal="left" vertical="top" wrapText="1"/>
    </xf>
    <xf numFmtId="0" fontId="70" fillId="19" borderId="0" applyNumberFormat="0" applyBorder="0" applyAlignment="0" applyProtection="0"/>
    <xf numFmtId="0" fontId="70" fillId="23" borderId="0" applyNumberFormat="0" applyBorder="0" applyAlignment="0" applyProtection="0"/>
    <xf numFmtId="0" fontId="70" fillId="27" borderId="0" applyNumberFormat="0" applyBorder="0" applyAlignment="0" applyProtection="0"/>
    <xf numFmtId="0" fontId="70" fillId="31" borderId="0" applyNumberFormat="0" applyBorder="0" applyAlignment="0" applyProtection="0"/>
    <xf numFmtId="0" fontId="70" fillId="35" borderId="0" applyNumberFormat="0" applyBorder="0" applyAlignment="0" applyProtection="0"/>
    <xf numFmtId="0" fontId="70" fillId="39" borderId="0" applyNumberFormat="0" applyBorder="0" applyAlignment="0" applyProtection="0"/>
    <xf numFmtId="0" fontId="71" fillId="11" borderId="0" applyNumberFormat="0" applyBorder="0" applyAlignment="0" applyProtection="0"/>
    <xf numFmtId="0" fontId="1" fillId="15" borderId="69" applyNumberFormat="0" applyFont="0" applyAlignment="0" applyProtection="0"/>
    <xf numFmtId="0" fontId="72" fillId="0" borderId="0" applyNumberFormat="0" applyFill="0" applyBorder="0" applyAlignment="0" applyProtection="0"/>
  </cellStyleXfs>
  <cellXfs count="410">
    <xf numFmtId="0" fontId="0" fillId="0" borderId="0" xfId="0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4" applyNumberFormat="1" applyFont="1"/>
    <xf numFmtId="165" fontId="15" fillId="0" borderId="0" xfId="4" applyNumberFormat="1" applyFont="1"/>
    <xf numFmtId="166" fontId="13" fillId="0" borderId="0" xfId="0" applyNumberFormat="1" applyFont="1"/>
    <xf numFmtId="0" fontId="6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165" fontId="6" fillId="3" borderId="1" xfId="4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1" xfId="0" quotePrefix="1" applyNumberFormat="1" applyFont="1" applyFill="1" applyBorder="1" applyAlignment="1">
      <alignment horizontal="center" vertical="center" wrapText="1"/>
    </xf>
    <xf numFmtId="0" fontId="7" fillId="0" borderId="0" xfId="0" applyFont="1"/>
    <xf numFmtId="165" fontId="6" fillId="0" borderId="1" xfId="4" applyNumberFormat="1" applyFont="1" applyBorder="1" applyAlignment="1">
      <alignment horizontal="center" vertical="center" wrapText="1"/>
    </xf>
    <xf numFmtId="0" fontId="15" fillId="0" borderId="0" xfId="0" applyFont="1"/>
    <xf numFmtId="0" fontId="6" fillId="0" borderId="0" xfId="0" applyFont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/>
    <xf numFmtId="165" fontId="21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11" fillId="0" borderId="1" xfId="0" applyFont="1" applyBorder="1" applyAlignment="1"/>
    <xf numFmtId="0" fontId="23" fillId="0" borderId="1" xfId="0" applyFont="1" applyBorder="1" applyAlignment="1"/>
    <xf numFmtId="0" fontId="1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165" fontId="12" fillId="0" borderId="1" xfId="4" applyNumberFormat="1" applyFont="1" applyBorder="1"/>
    <xf numFmtId="0" fontId="26" fillId="0" borderId="0" xfId="0" applyFont="1"/>
    <xf numFmtId="0" fontId="27" fillId="0" borderId="0" xfId="0" applyFont="1"/>
    <xf numFmtId="165" fontId="27" fillId="0" borderId="0" xfId="4" applyNumberFormat="1" applyFont="1"/>
    <xf numFmtId="0" fontId="29" fillId="0" borderId="1" xfId="0" applyFont="1" applyBorder="1" applyAlignment="1">
      <alignment vertical="center" wrapText="1"/>
    </xf>
    <xf numFmtId="0" fontId="31" fillId="0" borderId="0" xfId="0" applyFont="1"/>
    <xf numFmtId="0" fontId="6" fillId="0" borderId="0" xfId="0" applyFont="1" applyAlignment="1">
      <alignment horizontal="center"/>
    </xf>
    <xf numFmtId="0" fontId="6" fillId="3" borderId="0" xfId="0" applyFont="1" applyFill="1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168" fontId="20" fillId="3" borderId="0" xfId="0" applyNumberFormat="1" applyFont="1" applyFill="1"/>
    <xf numFmtId="0" fontId="12" fillId="0" borderId="0" xfId="0" applyFont="1" applyAlignment="1">
      <alignment horizontal="center"/>
    </xf>
    <xf numFmtId="0" fontId="6" fillId="4" borderId="1" xfId="0" applyFont="1" applyFill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32" fillId="2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left" vertical="top"/>
    </xf>
    <xf numFmtId="0" fontId="6" fillId="0" borderId="1" xfId="0" applyFont="1" applyBorder="1"/>
    <xf numFmtId="0" fontId="22" fillId="0" borderId="1" xfId="0" applyFont="1" applyBorder="1" applyAlignment="1">
      <alignment horizontal="left" vertical="top" wrapText="1"/>
    </xf>
    <xf numFmtId="0" fontId="31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8" fillId="0" borderId="1" xfId="6" applyFont="1" applyFill="1" applyBorder="1" applyAlignment="1" applyProtection="1">
      <alignment horizontal="center" vertical="center" wrapText="1"/>
      <protection locked="0"/>
    </xf>
    <xf numFmtId="165" fontId="34" fillId="3" borderId="1" xfId="4" applyNumberFormat="1" applyFont="1" applyFill="1" applyBorder="1" applyAlignment="1" applyProtection="1">
      <alignment horizontal="center" vertical="center" wrapText="1"/>
      <protection locked="0"/>
    </xf>
    <xf numFmtId="165" fontId="34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169" fontId="8" fillId="3" borderId="1" xfId="4" applyNumberFormat="1" applyFont="1" applyFill="1" applyBorder="1" applyAlignment="1">
      <alignment horizontal="right" vertical="top" wrapText="1"/>
    </xf>
    <xf numFmtId="166" fontId="6" fillId="3" borderId="1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165" fontId="22" fillId="0" borderId="1" xfId="4" applyNumberFormat="1" applyFont="1" applyBorder="1" applyAlignment="1">
      <alignment horizontal="justify" wrapText="1"/>
    </xf>
    <xf numFmtId="165" fontId="22" fillId="3" borderId="1" xfId="4" applyNumberFormat="1" applyFont="1" applyFill="1" applyBorder="1" applyAlignment="1">
      <alignment horizontal="justify" wrapText="1"/>
    </xf>
    <xf numFmtId="165" fontId="6" fillId="0" borderId="0" xfId="4" applyNumberFormat="1" applyFont="1"/>
    <xf numFmtId="0" fontId="17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0" fontId="43" fillId="0" borderId="1" xfId="0" applyFont="1" applyBorder="1" applyAlignment="1">
      <alignment horizontal="left" vertical="top" wrapText="1"/>
    </xf>
    <xf numFmtId="167" fontId="11" fillId="0" borderId="1" xfId="5" applyNumberFormat="1" applyFont="1" applyFill="1" applyBorder="1" applyAlignment="1" applyProtection="1">
      <alignment horizontal="right" vertical="top"/>
    </xf>
    <xf numFmtId="0" fontId="12" fillId="0" borderId="1" xfId="0" applyFont="1" applyBorder="1"/>
    <xf numFmtId="167" fontId="12" fillId="0" borderId="1" xfId="5" applyNumberFormat="1" applyFont="1" applyFill="1" applyBorder="1" applyAlignment="1" applyProtection="1">
      <alignment horizontal="right" vertical="top"/>
    </xf>
    <xf numFmtId="0" fontId="42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27" fillId="0" borderId="30" xfId="0" applyFont="1" applyBorder="1" applyAlignment="1">
      <alignment horizontal="center" vertical="center" wrapText="1"/>
    </xf>
    <xf numFmtId="0" fontId="46" fillId="0" borderId="0" xfId="0" applyFont="1" applyAlignment="1">
      <alignment horizontal="left" vertical="top" wrapText="1"/>
    </xf>
    <xf numFmtId="0" fontId="46" fillId="0" borderId="1" xfId="0" applyFont="1" applyBorder="1" applyAlignment="1">
      <alignment horizontal="left" vertical="top" wrapText="1"/>
    </xf>
    <xf numFmtId="167" fontId="20" fillId="0" borderId="1" xfId="5" applyNumberFormat="1" applyFont="1" applyBorder="1" applyAlignment="1">
      <alignment horizontal="right" vertical="top"/>
    </xf>
    <xf numFmtId="167" fontId="23" fillId="0" borderId="1" xfId="5" applyNumberFormat="1" applyFont="1" applyBorder="1" applyAlignment="1">
      <alignment horizontal="right" vertical="top"/>
    </xf>
    <xf numFmtId="0" fontId="47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wrapText="1"/>
    </xf>
    <xf numFmtId="167" fontId="20" fillId="8" borderId="1" xfId="5" applyFont="1" applyFill="1" applyBorder="1" applyProtection="1">
      <alignment horizontal="righ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47" fillId="8" borderId="1" xfId="0" applyFont="1" applyFill="1" applyBorder="1" applyAlignment="1">
      <alignment horizontal="left" vertical="top" wrapText="1"/>
    </xf>
    <xf numFmtId="0" fontId="45" fillId="8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45" fillId="8" borderId="1" xfId="1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horizontal="left" vertical="top" wrapText="1"/>
    </xf>
    <xf numFmtId="167" fontId="23" fillId="8" borderId="1" xfId="5" applyFont="1" applyFill="1" applyBorder="1" applyProtection="1">
      <alignment horizontal="right" vertical="top"/>
    </xf>
    <xf numFmtId="0" fontId="36" fillId="0" borderId="1" xfId="0" applyFont="1" applyBorder="1" applyAlignment="1">
      <alignment horizontal="left" vertical="top" wrapText="1"/>
    </xf>
    <xf numFmtId="165" fontId="15" fillId="0" borderId="0" xfId="4" applyNumberFormat="1" applyFont="1" applyAlignment="1">
      <alignment horizontal="right"/>
    </xf>
    <xf numFmtId="167" fontId="52" fillId="0" borderId="1" xfId="5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center" wrapText="1"/>
    </xf>
    <xf numFmtId="165" fontId="22" fillId="0" borderId="1" xfId="4" applyNumberFormat="1" applyFont="1" applyFill="1" applyBorder="1" applyAlignment="1">
      <alignment horizontal="justify" wrapText="1"/>
    </xf>
    <xf numFmtId="0" fontId="6" fillId="2" borderId="4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vertical="center" wrapText="1"/>
    </xf>
    <xf numFmtId="0" fontId="33" fillId="3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3" borderId="0" xfId="0" applyFont="1" applyFill="1" applyBorder="1" applyAlignment="1">
      <alignment horizontal="left" vertical="top"/>
    </xf>
    <xf numFmtId="165" fontId="22" fillId="0" borderId="0" xfId="4" applyNumberFormat="1" applyFont="1" applyBorder="1" applyAlignment="1">
      <alignment horizontal="center" wrapText="1"/>
    </xf>
    <xf numFmtId="0" fontId="6" fillId="0" borderId="0" xfId="0" applyFont="1" applyAlignment="1">
      <alignment horizontal="justify"/>
    </xf>
    <xf numFmtId="0" fontId="22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/>
    <xf numFmtId="166" fontId="22" fillId="0" borderId="0" xfId="4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0" xfId="0" applyFont="1" applyBorder="1"/>
    <xf numFmtId="165" fontId="22" fillId="0" borderId="0" xfId="4" applyNumberFormat="1" applyFont="1" applyBorder="1" applyAlignment="1">
      <alignment horizontal="justify" wrapText="1"/>
    </xf>
    <xf numFmtId="165" fontId="22" fillId="3" borderId="0" xfId="4" applyNumberFormat="1" applyFont="1" applyFill="1" applyBorder="1" applyAlignment="1">
      <alignment horizontal="justify" wrapText="1"/>
    </xf>
    <xf numFmtId="165" fontId="34" fillId="3" borderId="0" xfId="4" applyNumberFormat="1" applyFont="1" applyFill="1" applyBorder="1" applyAlignment="1">
      <alignment horizontal="justify" wrapText="1"/>
    </xf>
    <xf numFmtId="0" fontId="12" fillId="3" borderId="0" xfId="0" applyFont="1" applyFill="1"/>
    <xf numFmtId="0" fontId="8" fillId="3" borderId="0" xfId="0" applyFont="1" applyFill="1" applyBorder="1"/>
    <xf numFmtId="0" fontId="34" fillId="0" borderId="1" xfId="0" applyFont="1" applyBorder="1" applyAlignment="1">
      <alignment horizontal="right" vertical="top" wrapText="1"/>
    </xf>
    <xf numFmtId="0" fontId="6" fillId="2" borderId="6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0" fontId="8" fillId="3" borderId="0" xfId="0" applyFont="1" applyFill="1"/>
    <xf numFmtId="0" fontId="2" fillId="6" borderId="0" xfId="6" applyFont="1" applyFill="1" applyBorder="1" applyAlignment="1" applyProtection="1">
      <alignment horizontal="center" vertical="center" wrapText="1"/>
      <protection locked="0"/>
    </xf>
    <xf numFmtId="0" fontId="2" fillId="3" borderId="0" xfId="6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top"/>
    </xf>
    <xf numFmtId="165" fontId="12" fillId="0" borderId="0" xfId="0" applyNumberFormat="1" applyFont="1"/>
    <xf numFmtId="0" fontId="6" fillId="0" borderId="0" xfId="0" applyFont="1" applyFill="1" applyBorder="1" applyAlignment="1">
      <alignment horizontal="left" vertical="top"/>
    </xf>
    <xf numFmtId="0" fontId="12" fillId="0" borderId="0" xfId="0" applyFont="1" applyFill="1"/>
    <xf numFmtId="0" fontId="6" fillId="2" borderId="0" xfId="0" applyFont="1" applyFill="1" applyBorder="1" applyAlignment="1">
      <alignment horizontal="left" vertical="top"/>
    </xf>
    <xf numFmtId="0" fontId="22" fillId="0" borderId="0" xfId="0" applyFont="1" applyBorder="1" applyAlignment="1">
      <alignment horizontal="center" wrapText="1"/>
    </xf>
    <xf numFmtId="0" fontId="22" fillId="3" borderId="0" xfId="0" applyFont="1" applyFill="1" applyBorder="1" applyAlignment="1">
      <alignment horizontal="justify" wrapText="1"/>
    </xf>
    <xf numFmtId="0" fontId="34" fillId="3" borderId="0" xfId="0" applyFont="1" applyFill="1" applyBorder="1" applyAlignment="1">
      <alignment horizontal="justify" wrapText="1"/>
    </xf>
    <xf numFmtId="165" fontId="22" fillId="0" borderId="1" xfId="4" applyNumberFormat="1" applyFont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6" fillId="2" borderId="4" xfId="0" applyFont="1" applyFill="1" applyBorder="1" applyAlignment="1">
      <alignment vertical="top" wrapText="1"/>
    </xf>
    <xf numFmtId="0" fontId="22" fillId="3" borderId="1" xfId="0" applyFont="1" applyFill="1" applyBorder="1" applyAlignment="1">
      <alignment horizontal="center" vertical="center" wrapText="1"/>
    </xf>
    <xf numFmtId="165" fontId="34" fillId="0" borderId="1" xfId="4" applyNumberFormat="1" applyFont="1" applyBorder="1" applyAlignment="1">
      <alignment horizontal="center" wrapText="1"/>
    </xf>
    <xf numFmtId="165" fontId="53" fillId="0" borderId="0" xfId="4" applyNumberFormat="1" applyFont="1" applyBorder="1" applyAlignment="1">
      <alignment horizontal="center" wrapText="1"/>
    </xf>
    <xf numFmtId="165" fontId="34" fillId="0" borderId="0" xfId="4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165" fontId="34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>
      <alignment horizontal="left" vertical="top"/>
    </xf>
    <xf numFmtId="165" fontId="22" fillId="0" borderId="0" xfId="4" applyNumberFormat="1" applyFont="1" applyFill="1" applyBorder="1" applyAlignment="1">
      <alignment horizontal="center" wrapText="1"/>
    </xf>
    <xf numFmtId="165" fontId="22" fillId="0" borderId="0" xfId="4" applyNumberFormat="1" applyFont="1" applyFill="1" applyBorder="1" applyAlignment="1">
      <alignment horizontal="justify" wrapText="1"/>
    </xf>
    <xf numFmtId="0" fontId="33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2" borderId="46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vertical="center" wrapText="1"/>
    </xf>
    <xf numFmtId="0" fontId="55" fillId="0" borderId="34" xfId="0" applyFont="1" applyBorder="1" applyAlignment="1">
      <alignment vertical="center" wrapText="1"/>
    </xf>
    <xf numFmtId="0" fontId="55" fillId="0" borderId="26" xfId="0" applyFont="1" applyBorder="1" applyAlignment="1">
      <alignment vertical="center" wrapText="1"/>
    </xf>
    <xf numFmtId="0" fontId="55" fillId="0" borderId="29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55" fillId="0" borderId="36" xfId="0" applyFont="1" applyBorder="1" applyAlignment="1">
      <alignment vertical="center" wrapText="1"/>
    </xf>
    <xf numFmtId="0" fontId="55" fillId="0" borderId="28" xfId="0" applyFont="1" applyBorder="1" applyAlignment="1">
      <alignment vertical="center" wrapText="1"/>
    </xf>
    <xf numFmtId="0" fontId="55" fillId="0" borderId="30" xfId="0" applyFont="1" applyBorder="1" applyAlignment="1">
      <alignment vertical="center" wrapText="1"/>
    </xf>
    <xf numFmtId="0" fontId="55" fillId="0" borderId="46" xfId="0" applyFont="1" applyBorder="1" applyAlignment="1">
      <alignment vertical="center" wrapText="1"/>
    </xf>
    <xf numFmtId="0" fontId="55" fillId="0" borderId="44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7" fillId="7" borderId="30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27" fillId="0" borderId="30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justify" vertical="center" wrapText="1"/>
    </xf>
    <xf numFmtId="0" fontId="27" fillId="2" borderId="36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55" fillId="0" borderId="39" xfId="0" applyFont="1" applyBorder="1" applyAlignment="1">
      <alignment vertical="center" wrapText="1"/>
    </xf>
    <xf numFmtId="0" fontId="27" fillId="7" borderId="37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right" vertical="center" wrapText="1"/>
    </xf>
    <xf numFmtId="0" fontId="56" fillId="0" borderId="0" xfId="0" applyFont="1"/>
    <xf numFmtId="0" fontId="42" fillId="0" borderId="0" xfId="0" applyFont="1" applyAlignment="1">
      <alignment vertical="center"/>
    </xf>
    <xf numFmtId="0" fontId="24" fillId="0" borderId="1" xfId="0" applyFont="1" applyFill="1" applyBorder="1" applyAlignment="1">
      <alignment vertical="center" textRotation="90" wrapText="1"/>
    </xf>
    <xf numFmtId="164" fontId="24" fillId="0" borderId="1" xfId="4" applyFont="1" applyFill="1" applyBorder="1" applyAlignment="1">
      <alignment vertical="center" textRotation="90" wrapText="1"/>
    </xf>
    <xf numFmtId="165" fontId="24" fillId="0" borderId="1" xfId="4" applyNumberFormat="1" applyFont="1" applyFill="1" applyBorder="1" applyAlignment="1">
      <alignment vertical="center" textRotation="90" wrapText="1"/>
    </xf>
    <xf numFmtId="0" fontId="12" fillId="0" borderId="1" xfId="0" applyFont="1" applyFill="1" applyBorder="1" applyAlignment="1">
      <alignment vertical="center" wrapText="1"/>
    </xf>
    <xf numFmtId="165" fontId="24" fillId="0" borderId="0" xfId="4" applyNumberFormat="1" applyFont="1" applyFill="1" applyBorder="1" applyAlignment="1">
      <alignment vertical="center" textRotation="90" wrapText="1"/>
    </xf>
    <xf numFmtId="165" fontId="24" fillId="0" borderId="1" xfId="0" applyNumberFormat="1" applyFont="1" applyFill="1" applyBorder="1" applyAlignment="1">
      <alignment vertical="center" textRotation="90" wrapText="1"/>
    </xf>
    <xf numFmtId="0" fontId="27" fillId="2" borderId="29" xfId="0" applyFont="1" applyFill="1" applyBorder="1" applyAlignment="1">
      <alignment horizontal="center" vertical="center" wrapText="1"/>
    </xf>
    <xf numFmtId="0" fontId="73" fillId="0" borderId="0" xfId="8" applyFont="1" applyAlignment="1">
      <alignment vertical="center"/>
    </xf>
    <xf numFmtId="0" fontId="26" fillId="2" borderId="30" xfId="0" applyFont="1" applyFill="1" applyBorder="1" applyAlignment="1">
      <alignment vertical="center" wrapText="1"/>
    </xf>
    <xf numFmtId="0" fontId="26" fillId="0" borderId="28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0" fillId="0" borderId="0" xfId="0" applyFont="1"/>
    <xf numFmtId="0" fontId="26" fillId="0" borderId="39" xfId="8" applyFont="1" applyBorder="1" applyAlignment="1">
      <alignment vertical="center" wrapText="1"/>
    </xf>
    <xf numFmtId="164" fontId="27" fillId="0" borderId="30" xfId="4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17" fillId="0" borderId="0" xfId="0" applyFont="1" applyFill="1" applyAlignment="1">
      <alignment vertical="center"/>
    </xf>
    <xf numFmtId="165" fontId="0" fillId="0" borderId="0" xfId="0" applyNumberFormat="1" applyFill="1"/>
    <xf numFmtId="0" fontId="0" fillId="0" borderId="1" xfId="0" applyFill="1" applyBorder="1"/>
    <xf numFmtId="165" fontId="12" fillId="0" borderId="1" xfId="0" applyNumberFormat="1" applyFont="1" applyFill="1" applyBorder="1" applyAlignment="1">
      <alignment vertical="center" wrapText="1"/>
    </xf>
    <xf numFmtId="165" fontId="0" fillId="0" borderId="1" xfId="0" applyNumberFormat="1" applyFill="1" applyBorder="1"/>
    <xf numFmtId="0" fontId="24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horizontal="justify" vertical="center"/>
    </xf>
    <xf numFmtId="0" fontId="12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textRotation="90" wrapText="1"/>
    </xf>
    <xf numFmtId="164" fontId="24" fillId="0" borderId="0" xfId="4" applyFont="1" applyFill="1" applyBorder="1" applyAlignment="1">
      <alignment vertical="center" textRotation="90" wrapText="1"/>
    </xf>
    <xf numFmtId="0" fontId="11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166" fontId="6" fillId="0" borderId="0" xfId="0" applyNumberFormat="1" applyFont="1"/>
    <xf numFmtId="170" fontId="11" fillId="0" borderId="1" xfId="0" applyNumberFormat="1" applyFont="1" applyBorder="1" applyAlignment="1">
      <alignment horizontal="left" vertical="top" wrapText="1"/>
    </xf>
    <xf numFmtId="170" fontId="12" fillId="0" borderId="0" xfId="0" applyNumberFormat="1" applyFont="1"/>
    <xf numFmtId="0" fontId="24" fillId="0" borderId="1" xfId="0" applyFont="1" applyFill="1" applyBorder="1" applyAlignment="1">
      <alignment horizontal="center" vertical="center" textRotation="90" wrapText="1"/>
    </xf>
    <xf numFmtId="0" fontId="21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7" fillId="0" borderId="54" xfId="0" applyFont="1" applyBorder="1" applyAlignment="1">
      <alignment vertical="center" wrapText="1"/>
    </xf>
    <xf numFmtId="0" fontId="27" fillId="0" borderId="55" xfId="0" applyFont="1" applyBorder="1" applyAlignment="1">
      <alignment vertical="center" wrapText="1"/>
    </xf>
    <xf numFmtId="167" fontId="20" fillId="0" borderId="1" xfId="5" applyFont="1" applyBorder="1">
      <alignment horizontal="right" vertical="top"/>
    </xf>
    <xf numFmtId="167" fontId="20" fillId="0" borderId="1" xfId="5" applyFont="1" applyBorder="1" applyAlignment="1">
      <alignment horizontal="right" vertical="center"/>
    </xf>
    <xf numFmtId="165" fontId="27" fillId="0" borderId="49" xfId="4" applyNumberFormat="1" applyFont="1" applyBorder="1" applyAlignment="1">
      <alignment vertical="center" wrapText="1"/>
    </xf>
    <xf numFmtId="165" fontId="27" fillId="0" borderId="32" xfId="4" applyNumberFormat="1" applyFont="1" applyBorder="1" applyAlignment="1">
      <alignment vertical="center" wrapText="1"/>
    </xf>
    <xf numFmtId="0" fontId="27" fillId="0" borderId="71" xfId="0" applyFont="1" applyBorder="1" applyAlignment="1">
      <alignment vertical="center" wrapText="1"/>
    </xf>
    <xf numFmtId="165" fontId="27" fillId="0" borderId="55" xfId="4" applyNumberFormat="1" applyFont="1" applyBorder="1" applyAlignment="1">
      <alignment vertical="center" wrapText="1"/>
    </xf>
    <xf numFmtId="0" fontId="27" fillId="0" borderId="72" xfId="0" applyFont="1" applyBorder="1" applyAlignment="1">
      <alignment vertical="center" wrapText="1"/>
    </xf>
    <xf numFmtId="0" fontId="55" fillId="0" borderId="30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45" fillId="0" borderId="4" xfId="0" applyFont="1" applyBorder="1" applyAlignment="1">
      <alignment horizontal="center" vertical="top" wrapText="1"/>
    </xf>
    <xf numFmtId="0" fontId="45" fillId="0" borderId="5" xfId="0" applyFont="1" applyBorder="1" applyAlignment="1">
      <alignment horizontal="center" vertical="top" wrapText="1"/>
    </xf>
    <xf numFmtId="0" fontId="45" fillId="0" borderId="6" xfId="0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27" fillId="0" borderId="15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center" textRotation="90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textRotation="90" wrapText="1"/>
    </xf>
    <xf numFmtId="0" fontId="43" fillId="0" borderId="4" xfId="0" applyFont="1" applyFill="1" applyBorder="1" applyAlignment="1">
      <alignment horizontal="center" vertical="top" wrapText="1"/>
    </xf>
    <xf numFmtId="0" fontId="43" fillId="0" borderId="6" xfId="0" applyFont="1" applyFill="1" applyBorder="1" applyAlignment="1">
      <alignment horizontal="center" vertical="top" wrapText="1"/>
    </xf>
    <xf numFmtId="165" fontId="24" fillId="0" borderId="1" xfId="0" applyNumberFormat="1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0" fontId="55" fillId="0" borderId="49" xfId="0" applyFont="1" applyBorder="1" applyAlignment="1">
      <alignment vertical="center" wrapText="1"/>
    </xf>
    <xf numFmtId="0" fontId="55" fillId="0" borderId="38" xfId="0" applyFont="1" applyBorder="1" applyAlignment="1">
      <alignment vertical="center" wrapText="1"/>
    </xf>
    <xf numFmtId="0" fontId="73" fillId="2" borderId="35" xfId="8" applyFont="1" applyFill="1" applyBorder="1" applyAlignment="1">
      <alignment horizontal="center" vertical="center" wrapText="1"/>
    </xf>
    <xf numFmtId="0" fontId="73" fillId="2" borderId="36" xfId="8" applyFont="1" applyFill="1" applyBorder="1" applyAlignment="1">
      <alignment horizontal="center" vertical="center" wrapText="1"/>
    </xf>
    <xf numFmtId="0" fontId="27" fillId="2" borderId="47" xfId="0" applyFont="1" applyFill="1" applyBorder="1" applyAlignment="1">
      <alignment vertical="center" wrapText="1"/>
    </xf>
    <xf numFmtId="0" fontId="27" fillId="2" borderId="44" xfId="0" applyFont="1" applyFill="1" applyBorder="1" applyAlignment="1">
      <alignment vertical="center" wrapText="1"/>
    </xf>
    <xf numFmtId="0" fontId="27" fillId="2" borderId="30" xfId="0" applyFont="1" applyFill="1" applyBorder="1" applyAlignment="1">
      <alignment vertical="center" wrapText="1"/>
    </xf>
    <xf numFmtId="0" fontId="55" fillId="0" borderId="48" xfId="0" applyFont="1" applyBorder="1" applyAlignment="1">
      <alignment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 wrapText="1"/>
    </xf>
    <xf numFmtId="0" fontId="73" fillId="2" borderId="41" xfId="8" applyFont="1" applyFill="1" applyBorder="1" applyAlignment="1">
      <alignment horizontal="center" vertical="center" wrapText="1"/>
    </xf>
    <xf numFmtId="0" fontId="73" fillId="2" borderId="42" xfId="8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27" fillId="7" borderId="40" xfId="0" applyFont="1" applyFill="1" applyBorder="1" applyAlignment="1">
      <alignment horizontal="center" vertical="center" wrapText="1"/>
    </xf>
    <xf numFmtId="0" fontId="27" fillId="7" borderId="39" xfId="0" applyFont="1" applyFill="1" applyBorder="1" applyAlignment="1">
      <alignment horizontal="center" vertical="center" wrapText="1"/>
    </xf>
    <xf numFmtId="0" fontId="27" fillId="7" borderId="49" xfId="0" applyFont="1" applyFill="1" applyBorder="1" applyAlignment="1">
      <alignment horizontal="center" vertical="center" wrapText="1"/>
    </xf>
    <xf numFmtId="0" fontId="27" fillId="7" borderId="50" xfId="0" applyFont="1" applyFill="1" applyBorder="1" applyAlignment="1">
      <alignment horizontal="center" vertical="center" wrapText="1"/>
    </xf>
    <xf numFmtId="0" fontId="27" fillId="7" borderId="38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right" vertical="center"/>
    </xf>
    <xf numFmtId="0" fontId="11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10" fontId="24" fillId="2" borderId="2" xfId="0" applyNumberFormat="1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wrapText="1"/>
    </xf>
    <xf numFmtId="10" fontId="24" fillId="2" borderId="3" xfId="0" applyNumberFormat="1" applyFont="1" applyFill="1" applyBorder="1" applyAlignment="1">
      <alignment horizontal="center" wrapText="1"/>
    </xf>
    <xf numFmtId="10" fontId="24" fillId="2" borderId="2" xfId="0" applyNumberFormat="1" applyFont="1" applyFill="1" applyBorder="1" applyAlignment="1">
      <alignment horizontal="center" vertical="center" wrapText="1"/>
    </xf>
    <xf numFmtId="10" fontId="24" fillId="2" borderId="9" xfId="0" applyNumberFormat="1" applyFont="1" applyFill="1" applyBorder="1" applyAlignment="1">
      <alignment horizontal="center" vertical="center" wrapText="1"/>
    </xf>
    <xf numFmtId="10" fontId="24" fillId="2" borderId="3" xfId="0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7" fillId="0" borderId="53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54" xfId="0" applyFont="1" applyBorder="1" applyAlignment="1">
      <alignment vertical="center" wrapText="1"/>
    </xf>
    <xf numFmtId="0" fontId="27" fillId="0" borderId="55" xfId="0" applyFont="1" applyBorder="1" applyAlignment="1">
      <alignment vertical="center" wrapText="1"/>
    </xf>
    <xf numFmtId="0" fontId="27" fillId="2" borderId="49" xfId="0" applyFont="1" applyFill="1" applyBorder="1" applyAlignment="1">
      <alignment vertical="center" wrapText="1"/>
    </xf>
    <xf numFmtId="0" fontId="27" fillId="2" borderId="38" xfId="0" applyFont="1" applyFill="1" applyBorder="1" applyAlignment="1">
      <alignment vertical="center" wrapText="1"/>
    </xf>
    <xf numFmtId="0" fontId="27" fillId="2" borderId="52" xfId="0" applyFont="1" applyFill="1" applyBorder="1" applyAlignment="1">
      <alignment vertical="center" wrapText="1"/>
    </xf>
    <xf numFmtId="0" fontId="27" fillId="2" borderId="41" xfId="0" applyFont="1" applyFill="1" applyBorder="1" applyAlignment="1">
      <alignment vertical="center" wrapText="1"/>
    </xf>
    <xf numFmtId="0" fontId="27" fillId="2" borderId="53" xfId="0" applyFont="1" applyFill="1" applyBorder="1" applyAlignment="1">
      <alignment vertical="center" wrapText="1"/>
    </xf>
    <xf numFmtId="0" fontId="27" fillId="2" borderId="48" xfId="0" applyFont="1" applyFill="1" applyBorder="1" applyAlignment="1">
      <alignment vertical="center" wrapText="1"/>
    </xf>
    <xf numFmtId="0" fontId="27" fillId="2" borderId="50" xfId="0" applyFont="1" applyFill="1" applyBorder="1" applyAlignment="1">
      <alignment vertical="center" wrapText="1"/>
    </xf>
    <xf numFmtId="165" fontId="27" fillId="0" borderId="49" xfId="4" applyNumberFormat="1" applyFont="1" applyBorder="1" applyAlignment="1">
      <alignment vertical="center" wrapText="1"/>
    </xf>
    <xf numFmtId="165" fontId="27" fillId="0" borderId="38" xfId="4" applyNumberFormat="1" applyFont="1" applyBorder="1" applyAlignment="1">
      <alignment vertical="center" wrapText="1"/>
    </xf>
    <xf numFmtId="165" fontId="27" fillId="0" borderId="60" xfId="4" applyNumberFormat="1" applyFont="1" applyBorder="1" applyAlignment="1">
      <alignment vertical="center" wrapText="1"/>
    </xf>
    <xf numFmtId="0" fontId="55" fillId="0" borderId="48" xfId="0" applyFont="1" applyBorder="1" applyAlignment="1">
      <alignment horizontal="center" vertical="center" wrapText="1"/>
    </xf>
    <xf numFmtId="0" fontId="55" fillId="0" borderId="38" xfId="0" applyFont="1" applyBorder="1" applyAlignment="1">
      <alignment horizontal="center" vertical="center" wrapText="1"/>
    </xf>
    <xf numFmtId="172" fontId="27" fillId="0" borderId="54" xfId="0" applyNumberFormat="1" applyFont="1" applyBorder="1" applyAlignment="1">
      <alignment vertical="center" wrapText="1"/>
    </xf>
    <xf numFmtId="165" fontId="27" fillId="0" borderId="32" xfId="4" applyNumberFormat="1" applyFont="1" applyBorder="1" applyAlignment="1">
      <alignment vertical="center" wrapText="1"/>
    </xf>
    <xf numFmtId="165" fontId="27" fillId="0" borderId="27" xfId="4" applyNumberFormat="1" applyFont="1" applyBorder="1" applyAlignment="1">
      <alignment vertical="center" wrapText="1"/>
    </xf>
    <xf numFmtId="165" fontId="27" fillId="0" borderId="51" xfId="4" applyNumberFormat="1" applyFont="1" applyBorder="1" applyAlignment="1">
      <alignment vertical="center" wrapText="1"/>
    </xf>
    <xf numFmtId="165" fontId="27" fillId="0" borderId="45" xfId="4" applyNumberFormat="1" applyFont="1" applyBorder="1" applyAlignment="1">
      <alignment vertical="center" wrapText="1"/>
    </xf>
    <xf numFmtId="0" fontId="27" fillId="2" borderId="54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vertical="center" wrapText="1"/>
    </xf>
    <xf numFmtId="0" fontId="27" fillId="2" borderId="57" xfId="0" applyFont="1" applyFill="1" applyBorder="1" applyAlignment="1">
      <alignment vertical="center" wrapText="1"/>
    </xf>
    <xf numFmtId="0" fontId="27" fillId="2" borderId="51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54" fillId="2" borderId="58" xfId="8" applyFont="1" applyFill="1" applyBorder="1" applyAlignment="1">
      <alignment horizontal="center" vertical="center" wrapText="1"/>
    </xf>
    <xf numFmtId="0" fontId="54" fillId="2" borderId="59" xfId="8" applyFont="1" applyFill="1" applyBorder="1" applyAlignment="1">
      <alignment horizontal="center" vertical="center" wrapText="1"/>
    </xf>
    <xf numFmtId="0" fontId="54" fillId="2" borderId="60" xfId="8" applyFont="1" applyFill="1" applyBorder="1" applyAlignment="1">
      <alignment horizontal="center" vertical="center" wrapText="1"/>
    </xf>
    <xf numFmtId="0" fontId="54" fillId="2" borderId="52" xfId="8" applyFont="1" applyFill="1" applyBorder="1" applyAlignment="1">
      <alignment horizontal="center" vertical="center" wrapText="1"/>
    </xf>
    <xf numFmtId="0" fontId="54" fillId="2" borderId="44" xfId="8" applyFont="1" applyFill="1" applyBorder="1" applyAlignment="1">
      <alignment horizontal="center" vertical="center" wrapText="1"/>
    </xf>
    <xf numFmtId="0" fontId="54" fillId="2" borderId="30" xfId="8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right" vertical="center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0" fontId="54" fillId="2" borderId="51" xfId="8" applyFont="1" applyFill="1" applyBorder="1" applyAlignment="1">
      <alignment horizontal="center" vertical="center" wrapText="1"/>
    </xf>
    <xf numFmtId="0" fontId="54" fillId="2" borderId="43" xfId="8" applyFont="1" applyFill="1" applyBorder="1" applyAlignment="1">
      <alignment horizontal="center" vertical="center" wrapText="1"/>
    </xf>
    <xf numFmtId="0" fontId="54" fillId="2" borderId="45" xfId="8" applyFont="1" applyFill="1" applyBorder="1" applyAlignment="1">
      <alignment horizontal="center" vertical="center" wrapText="1"/>
    </xf>
    <xf numFmtId="165" fontId="27" fillId="0" borderId="30" xfId="4" applyNumberFormat="1" applyFont="1" applyBorder="1" applyAlignment="1">
      <alignment vertical="center" wrapText="1"/>
    </xf>
    <xf numFmtId="165" fontId="27" fillId="0" borderId="52" xfId="4" applyNumberFormat="1" applyFont="1" applyBorder="1" applyAlignment="1">
      <alignment vertical="center" wrapText="1"/>
    </xf>
    <xf numFmtId="43" fontId="27" fillId="0" borderId="54" xfId="0" applyNumberFormat="1" applyFont="1" applyBorder="1" applyAlignment="1">
      <alignment vertical="center" wrapText="1"/>
    </xf>
    <xf numFmtId="165" fontId="27" fillId="0" borderId="54" xfId="4" applyNumberFormat="1" applyFont="1" applyBorder="1" applyAlignment="1">
      <alignment vertical="center" wrapText="1"/>
    </xf>
    <xf numFmtId="165" fontId="27" fillId="0" borderId="55" xfId="4" applyNumberFormat="1" applyFont="1" applyBorder="1" applyAlignment="1">
      <alignment vertical="center" wrapText="1"/>
    </xf>
    <xf numFmtId="165" fontId="27" fillId="0" borderId="50" xfId="4" applyNumberFormat="1" applyFont="1" applyBorder="1" applyAlignment="1">
      <alignment vertical="center" wrapText="1"/>
    </xf>
    <xf numFmtId="165" fontId="27" fillId="0" borderId="1" xfId="4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right" vertical="center"/>
    </xf>
  </cellXfs>
  <cellStyles count="55">
    <cellStyle name="20% - Accent1" xfId="28" builtinId="30" customBuiltin="1"/>
    <cellStyle name="20% - Accent2" xfId="31" builtinId="34" customBuiltin="1"/>
    <cellStyle name="20% - Accent3" xfId="34" builtinId="38" customBuiltin="1"/>
    <cellStyle name="20% - Accent4" xfId="37" builtinId="42" customBuiltin="1"/>
    <cellStyle name="20% - Accent5" xfId="40" builtinId="46" customBuiltin="1"/>
    <cellStyle name="20% - Accent6" xfId="43" builtinId="50" customBuiltin="1"/>
    <cellStyle name="40% - Accent1" xfId="29" builtinId="31" customBuiltin="1"/>
    <cellStyle name="40% - Accent2" xfId="32" builtinId="35" customBuiltin="1"/>
    <cellStyle name="40% - Accent3" xfId="35" builtinId="39" customBuiltin="1"/>
    <cellStyle name="40% - Accent4" xfId="38" builtinId="43" customBuiltin="1"/>
    <cellStyle name="40% - Accent5" xfId="41" builtinId="47" customBuiltin="1"/>
    <cellStyle name="40% - Accent6" xfId="44" builtinId="51" customBuiltin="1"/>
    <cellStyle name="60% - Accent1 2" xfId="46"/>
    <cellStyle name="60% - Accent2 2" xfId="47"/>
    <cellStyle name="60% - Accent3 2" xfId="48"/>
    <cellStyle name="60% - Accent4 2" xfId="49"/>
    <cellStyle name="60% - Accent5 2" xfId="50"/>
    <cellStyle name="60% - Accent6 2" xfId="51"/>
    <cellStyle name="Accent1" xfId="27" builtinId="29" customBuiltin="1"/>
    <cellStyle name="Accent2" xfId="30" builtinId="33" customBuiltin="1"/>
    <cellStyle name="Accent3" xfId="33" builtinId="37" customBuiltin="1"/>
    <cellStyle name="Accent4" xfId="36" builtinId="41" customBuiltin="1"/>
    <cellStyle name="Accent5" xfId="39" builtinId="45" customBuiltin="1"/>
    <cellStyle name="Accent6" xfId="42" builtinId="49" customBuiltin="1"/>
    <cellStyle name="Bad" xfId="18" builtinId="27" customBuiltin="1"/>
    <cellStyle name="Calculation" xfId="21" builtinId="22" customBuiltin="1"/>
    <cellStyle name="Check Cell" xfId="23" builtinId="23" customBuiltin="1"/>
    <cellStyle name="Comma" xfId="4" builtinId="3"/>
    <cellStyle name="Comma 2" xfId="9"/>
    <cellStyle name="Explanatory Text" xfId="25" builtinId="53" customBuilti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Hyperlink" xfId="8" builtinId="8"/>
    <cellStyle name="Input" xfId="19" builtinId="20" customBuiltin="1"/>
    <cellStyle name="Linked Cell" xfId="22" builtinId="24" customBuiltin="1"/>
    <cellStyle name="Neutral 2" xfId="52"/>
    <cellStyle name="Normal" xfId="0" builtinId="0"/>
    <cellStyle name="Normal 2" xfId="1"/>
    <cellStyle name="Normal 2 2" xfId="10"/>
    <cellStyle name="Normal 3" xfId="3"/>
    <cellStyle name="Normal 4" xfId="12"/>
    <cellStyle name="Normal 5" xfId="45"/>
    <cellStyle name="Normal 8" xfId="11"/>
    <cellStyle name="Normal_Hashvetvutjunner" xfId="6"/>
    <cellStyle name="Note 2" xfId="53"/>
    <cellStyle name="Output" xfId="20" builtinId="21" customBuiltin="1"/>
    <cellStyle name="Percent 2" xfId="2"/>
    <cellStyle name="Percent 2 2" xfId="7"/>
    <cellStyle name="SN_241" xfId="5"/>
    <cellStyle name="Title 2" xfId="54"/>
    <cellStyle name="Total" xfId="26" builtinId="25" customBuiltin="1"/>
    <cellStyle name="Warning Text" xfId="2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873125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934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R204"/>
  <sheetViews>
    <sheetView view="pageBreakPreview" zoomScale="115" zoomScaleNormal="115" zoomScaleSheetLayoutView="115" workbookViewId="0">
      <selection activeCell="E11" sqref="E11:H11"/>
    </sheetView>
  </sheetViews>
  <sheetFormatPr defaultColWidth="9.140625" defaultRowHeight="14.25" x14ac:dyDescent="0.2"/>
  <cols>
    <col min="1" max="1" width="14" style="3" customWidth="1"/>
    <col min="2" max="2" width="15.85546875" style="3" customWidth="1"/>
    <col min="3" max="3" width="50.7109375" style="1" customWidth="1"/>
    <col min="4" max="4" width="19.7109375" style="6" customWidth="1"/>
    <col min="5" max="5" width="19.42578125" style="6" customWidth="1"/>
    <col min="6" max="8" width="19.7109375" style="6" customWidth="1"/>
    <col min="9" max="9" width="0.140625" style="3" customWidth="1"/>
    <col min="10" max="10" width="9.140625" style="3" customWidth="1"/>
    <col min="11" max="13" width="12.42578125" style="3" bestFit="1" customWidth="1"/>
    <col min="14" max="16384" width="9.140625" style="3"/>
  </cols>
  <sheetData>
    <row r="2" spans="1:9" ht="15" customHeight="1" x14ac:dyDescent="0.3">
      <c r="A2" s="20" t="s">
        <v>44</v>
      </c>
      <c r="B2" s="5"/>
      <c r="C2" s="15"/>
      <c r="D2" s="7"/>
      <c r="E2" s="7"/>
      <c r="F2" s="7"/>
      <c r="G2" s="7"/>
      <c r="H2" s="7"/>
    </row>
    <row r="3" spans="1:9" x14ac:dyDescent="0.2">
      <c r="A3" s="4"/>
      <c r="B3" s="5"/>
      <c r="C3" s="15"/>
      <c r="D3" s="7"/>
      <c r="E3" s="7"/>
      <c r="F3" s="7"/>
      <c r="G3" s="7"/>
      <c r="H3" s="7"/>
    </row>
    <row r="4" spans="1:9" ht="15" customHeight="1" x14ac:dyDescent="0.3">
      <c r="A4" s="20" t="s">
        <v>45</v>
      </c>
      <c r="B4" s="20"/>
      <c r="C4" s="20"/>
      <c r="D4" s="20"/>
      <c r="E4" s="20"/>
      <c r="F4" s="20"/>
      <c r="G4" s="20"/>
      <c r="H4" s="20"/>
    </row>
    <row r="5" spans="1:9" x14ac:dyDescent="0.2">
      <c r="A5" s="17"/>
      <c r="B5" s="17"/>
      <c r="C5" s="15"/>
      <c r="D5" s="7"/>
      <c r="E5" s="7"/>
      <c r="F5" s="7"/>
      <c r="G5" s="7"/>
      <c r="H5" s="7"/>
    </row>
    <row r="6" spans="1:9" ht="16.5" x14ac:dyDescent="0.3">
      <c r="A6" s="21" t="s">
        <v>46</v>
      </c>
      <c r="B6" s="17"/>
      <c r="C6" s="15"/>
      <c r="D6" s="7"/>
      <c r="E6" s="7"/>
      <c r="F6" s="7"/>
      <c r="G6" s="7"/>
      <c r="H6" s="7"/>
    </row>
    <row r="7" spans="1:9" x14ac:dyDescent="0.2">
      <c r="A7" s="4"/>
      <c r="B7" s="17"/>
      <c r="C7" s="15"/>
      <c r="D7" s="7"/>
      <c r="E7" s="7"/>
      <c r="F7" s="7"/>
      <c r="G7" s="7"/>
      <c r="H7" s="98" t="s">
        <v>277</v>
      </c>
    </row>
    <row r="8" spans="1:9" ht="38.25" customHeight="1" x14ac:dyDescent="0.2">
      <c r="A8" s="259" t="s">
        <v>47</v>
      </c>
      <c r="B8" s="259"/>
      <c r="C8" s="259" t="s">
        <v>48</v>
      </c>
      <c r="D8" s="19" t="s">
        <v>252</v>
      </c>
      <c r="E8" s="19" t="s">
        <v>253</v>
      </c>
      <c r="F8" s="19" t="s">
        <v>101</v>
      </c>
      <c r="G8" s="19" t="s">
        <v>50</v>
      </c>
      <c r="H8" s="19" t="s">
        <v>254</v>
      </c>
    </row>
    <row r="9" spans="1:9" ht="15.75" customHeight="1" x14ac:dyDescent="0.2">
      <c r="A9" s="259"/>
      <c r="B9" s="259"/>
      <c r="C9" s="259"/>
      <c r="D9" s="19" t="s">
        <v>49</v>
      </c>
      <c r="E9" s="19" t="s">
        <v>49</v>
      </c>
      <c r="F9" s="19" t="s">
        <v>49</v>
      </c>
      <c r="G9" s="19" t="s">
        <v>49</v>
      </c>
      <c r="H9" s="19" t="s">
        <v>49</v>
      </c>
    </row>
    <row r="10" spans="1:9" ht="43.5" customHeight="1" x14ac:dyDescent="0.3">
      <c r="A10" s="23" t="s">
        <v>23</v>
      </c>
      <c r="B10" s="24"/>
      <c r="C10" s="25"/>
      <c r="D10" s="22">
        <f>SUM(D11+D120+D139+D152+D192)</f>
        <v>6569046.9000000004</v>
      </c>
      <c r="E10" s="22">
        <f t="shared" ref="E10:H10" si="0">SUM(E11+E120+E139+E152+E192)</f>
        <v>17191308.400000002</v>
      </c>
      <c r="F10" s="22">
        <f t="shared" si="0"/>
        <v>16008899.100000001</v>
      </c>
      <c r="G10" s="22">
        <f t="shared" si="0"/>
        <v>14771842.399999999</v>
      </c>
      <c r="H10" s="22">
        <f t="shared" si="0"/>
        <v>11229651.4</v>
      </c>
      <c r="I10" s="8"/>
    </row>
    <row r="11" spans="1:9" s="79" customFormat="1" ht="16.5" x14ac:dyDescent="0.25">
      <c r="A11" s="70" t="s">
        <v>10</v>
      </c>
      <c r="B11" s="70"/>
      <c r="C11" s="71" t="s">
        <v>51</v>
      </c>
      <c r="D11" s="82">
        <f>SUM(D18+D36+D48+D54+D60+D66+D72+D78+D84+D90+D108+D114+D24+D30+D42)</f>
        <v>1979344.9000000001</v>
      </c>
      <c r="E11" s="82">
        <f>SUM(E18+E36+E48+E54+E60+E66+E72+E78+E84+E90+E108+E114+E24+E30+E42+E96+E102)</f>
        <v>8388125.0999999996</v>
      </c>
      <c r="F11" s="82">
        <f t="shared" ref="F11:H11" si="1">SUM(F18+F36+F48+F54+F60+F66+F72+F78+F84+F90+F108+F114+F24+F30+F42+F96+F102)</f>
        <v>3787000</v>
      </c>
      <c r="G11" s="82">
        <f t="shared" si="1"/>
        <v>1493000</v>
      </c>
      <c r="H11" s="82">
        <f t="shared" si="1"/>
        <v>1278200</v>
      </c>
    </row>
    <row r="12" spans="1:9" s="79" customFormat="1" ht="49.5" x14ac:dyDescent="0.25">
      <c r="A12" s="26"/>
      <c r="B12" s="26"/>
      <c r="C12" s="26" t="s">
        <v>208</v>
      </c>
      <c r="D12" s="26"/>
      <c r="E12" s="26"/>
      <c r="F12" s="26"/>
      <c r="G12" s="26"/>
      <c r="H12" s="60"/>
    </row>
    <row r="13" spans="1:9" s="79" customFormat="1" ht="16.5" x14ac:dyDescent="0.25">
      <c r="A13" s="26"/>
      <c r="B13" s="26"/>
      <c r="C13" s="27" t="s">
        <v>53</v>
      </c>
      <c r="D13" s="26"/>
      <c r="E13" s="26"/>
      <c r="F13" s="26"/>
      <c r="G13" s="26"/>
      <c r="H13" s="60"/>
    </row>
    <row r="14" spans="1:9" s="79" customFormat="1" ht="33" x14ac:dyDescent="0.25">
      <c r="A14" s="26"/>
      <c r="B14" s="26"/>
      <c r="C14" s="26" t="s">
        <v>54</v>
      </c>
      <c r="D14" s="26"/>
      <c r="E14" s="26"/>
      <c r="F14" s="26"/>
      <c r="G14" s="26"/>
      <c r="H14" s="60"/>
    </row>
    <row r="15" spans="1:9" s="79" customFormat="1" ht="16.5" x14ac:dyDescent="0.25">
      <c r="A15" s="26"/>
      <c r="B15" s="26"/>
      <c r="C15" s="27" t="s">
        <v>55</v>
      </c>
      <c r="D15" s="26"/>
      <c r="E15" s="26"/>
      <c r="F15" s="26"/>
      <c r="G15" s="26"/>
      <c r="H15" s="60"/>
    </row>
    <row r="16" spans="1:9" s="79" customFormat="1" ht="16.5" x14ac:dyDescent="0.25">
      <c r="A16" s="26"/>
      <c r="B16" s="26"/>
      <c r="C16" s="26" t="s">
        <v>56</v>
      </c>
      <c r="D16" s="26"/>
      <c r="E16" s="26"/>
      <c r="F16" s="26"/>
      <c r="G16" s="26"/>
      <c r="H16" s="60"/>
    </row>
    <row r="17" spans="1:8" s="79" customFormat="1" ht="13.5" customHeight="1" x14ac:dyDescent="0.25">
      <c r="A17" s="255" t="s">
        <v>57</v>
      </c>
      <c r="B17" s="255"/>
      <c r="C17" s="255"/>
      <c r="D17" s="255"/>
      <c r="E17" s="255"/>
      <c r="F17" s="255"/>
      <c r="G17" s="255"/>
      <c r="H17" s="60"/>
    </row>
    <row r="18" spans="1:8" s="79" customFormat="1" ht="16.5" x14ac:dyDescent="0.25">
      <c r="A18" s="26"/>
      <c r="B18" s="26" t="s">
        <v>58</v>
      </c>
      <c r="C18" s="27" t="s">
        <v>59</v>
      </c>
      <c r="D18" s="81">
        <v>248648.6</v>
      </c>
      <c r="E18" s="99">
        <v>292000</v>
      </c>
      <c r="F18" s="81">
        <v>280000</v>
      </c>
      <c r="G18" s="81">
        <v>280000</v>
      </c>
      <c r="H18" s="81">
        <v>280000</v>
      </c>
    </row>
    <row r="19" spans="1:8" s="79" customFormat="1" ht="33" x14ac:dyDescent="0.25">
      <c r="A19" s="26"/>
      <c r="B19" s="26"/>
      <c r="C19" s="26" t="s">
        <v>60</v>
      </c>
      <c r="D19" s="26"/>
      <c r="E19" s="100"/>
      <c r="F19" s="26"/>
      <c r="G19" s="26"/>
      <c r="H19" s="60"/>
    </row>
    <row r="20" spans="1:8" s="79" customFormat="1" ht="16.5" x14ac:dyDescent="0.25">
      <c r="A20" s="26"/>
      <c r="B20" s="26"/>
      <c r="C20" s="27" t="s">
        <v>61</v>
      </c>
      <c r="D20" s="26"/>
      <c r="E20" s="100"/>
      <c r="F20" s="26"/>
      <c r="G20" s="26"/>
      <c r="H20" s="60"/>
    </row>
    <row r="21" spans="1:8" s="79" customFormat="1" ht="115.5" x14ac:dyDescent="0.25">
      <c r="A21" s="26"/>
      <c r="B21" s="26"/>
      <c r="C21" s="26" t="s">
        <v>62</v>
      </c>
      <c r="D21" s="26"/>
      <c r="E21" s="100"/>
      <c r="F21" s="26"/>
      <c r="G21" s="26"/>
      <c r="H21" s="60"/>
    </row>
    <row r="22" spans="1:8" s="79" customFormat="1" ht="16.5" x14ac:dyDescent="0.25">
      <c r="A22" s="26"/>
      <c r="B22" s="26"/>
      <c r="C22" s="27" t="s">
        <v>63</v>
      </c>
      <c r="D22" s="26"/>
      <c r="E22" s="100"/>
      <c r="F22" s="26"/>
      <c r="G22" s="26"/>
      <c r="H22" s="60"/>
    </row>
    <row r="23" spans="1:8" s="79" customFormat="1" ht="16.5" x14ac:dyDescent="0.25">
      <c r="A23" s="26"/>
      <c r="B23" s="26"/>
      <c r="C23" s="26" t="s">
        <v>64</v>
      </c>
      <c r="D23" s="81"/>
      <c r="E23" s="100"/>
      <c r="F23" s="26"/>
      <c r="G23" s="26"/>
      <c r="H23" s="60"/>
    </row>
    <row r="24" spans="1:8" s="79" customFormat="1" ht="16.5" x14ac:dyDescent="0.25">
      <c r="A24" s="26"/>
      <c r="B24" s="26" t="s">
        <v>65</v>
      </c>
      <c r="C24" s="27" t="s">
        <v>59</v>
      </c>
      <c r="D24" s="81">
        <v>562012.5</v>
      </c>
      <c r="E24" s="80"/>
      <c r="F24" s="26"/>
      <c r="G24" s="26"/>
      <c r="H24" s="60"/>
    </row>
    <row r="25" spans="1:8" s="79" customFormat="1" ht="16.5" x14ac:dyDescent="0.25">
      <c r="A25" s="26"/>
      <c r="B25" s="26"/>
      <c r="C25" s="26" t="s">
        <v>66</v>
      </c>
      <c r="D25" s="81"/>
      <c r="E25" s="80"/>
      <c r="F25" s="26"/>
      <c r="G25" s="26"/>
      <c r="H25" s="60"/>
    </row>
    <row r="26" spans="1:8" s="79" customFormat="1" ht="16.5" x14ac:dyDescent="0.25">
      <c r="A26" s="26"/>
      <c r="B26" s="26"/>
      <c r="C26" s="27" t="s">
        <v>61</v>
      </c>
      <c r="D26" s="81"/>
      <c r="E26" s="80"/>
      <c r="F26" s="26"/>
      <c r="G26" s="26"/>
      <c r="H26" s="60"/>
    </row>
    <row r="27" spans="1:8" s="79" customFormat="1" ht="99" x14ac:dyDescent="0.25">
      <c r="A27" s="26"/>
      <c r="B27" s="26"/>
      <c r="C27" s="26" t="s">
        <v>67</v>
      </c>
      <c r="D27" s="81"/>
      <c r="E27" s="80"/>
      <c r="F27" s="26"/>
      <c r="G27" s="26"/>
      <c r="H27" s="60"/>
    </row>
    <row r="28" spans="1:8" s="79" customFormat="1" ht="16.5" x14ac:dyDescent="0.25">
      <c r="A28" s="26"/>
      <c r="B28" s="26"/>
      <c r="C28" s="27" t="s">
        <v>63</v>
      </c>
      <c r="D28" s="81"/>
      <c r="E28" s="80"/>
      <c r="F28" s="26"/>
      <c r="G28" s="26"/>
      <c r="H28" s="60"/>
    </row>
    <row r="29" spans="1:8" s="79" customFormat="1" ht="16.5" x14ac:dyDescent="0.25">
      <c r="A29" s="26"/>
      <c r="B29" s="26"/>
      <c r="C29" s="26" t="s">
        <v>64</v>
      </c>
      <c r="D29" s="81"/>
      <c r="E29" s="80"/>
      <c r="F29" s="26"/>
      <c r="G29" s="26"/>
      <c r="H29" s="60"/>
    </row>
    <row r="30" spans="1:8" s="79" customFormat="1" ht="16.5" x14ac:dyDescent="0.25">
      <c r="A30" s="26"/>
      <c r="B30" s="26" t="s">
        <v>68</v>
      </c>
      <c r="C30" s="27" t="s">
        <v>59</v>
      </c>
      <c r="D30" s="81">
        <v>1027.8</v>
      </c>
      <c r="E30" s="80"/>
      <c r="F30" s="26"/>
      <c r="G30" s="26"/>
      <c r="H30" s="60"/>
    </row>
    <row r="31" spans="1:8" s="79" customFormat="1" ht="16.5" x14ac:dyDescent="0.25">
      <c r="A31" s="26"/>
      <c r="B31" s="26"/>
      <c r="C31" s="26" t="s">
        <v>69</v>
      </c>
      <c r="D31" s="81"/>
      <c r="E31" s="80"/>
      <c r="F31" s="26"/>
      <c r="G31" s="26"/>
      <c r="H31" s="60"/>
    </row>
    <row r="32" spans="1:8" s="79" customFormat="1" ht="16.5" x14ac:dyDescent="0.25">
      <c r="A32" s="26"/>
      <c r="B32" s="26"/>
      <c r="C32" s="27" t="s">
        <v>61</v>
      </c>
      <c r="D32" s="81"/>
      <c r="E32" s="80"/>
      <c r="F32" s="26"/>
      <c r="G32" s="26"/>
      <c r="H32" s="60"/>
    </row>
    <row r="33" spans="1:9" s="79" customFormat="1" ht="115.5" x14ac:dyDescent="0.25">
      <c r="A33" s="26"/>
      <c r="B33" s="26"/>
      <c r="C33" s="26" t="s">
        <v>70</v>
      </c>
      <c r="D33" s="81"/>
      <c r="E33" s="80"/>
      <c r="F33" s="26"/>
      <c r="G33" s="26"/>
      <c r="H33" s="60"/>
    </row>
    <row r="34" spans="1:9" s="79" customFormat="1" ht="16.5" x14ac:dyDescent="0.25">
      <c r="A34" s="26"/>
      <c r="B34" s="26"/>
      <c r="C34" s="27" t="s">
        <v>63</v>
      </c>
      <c r="D34" s="81"/>
      <c r="E34" s="80"/>
      <c r="F34" s="26"/>
      <c r="G34" s="26"/>
      <c r="H34" s="60"/>
    </row>
    <row r="35" spans="1:9" s="79" customFormat="1" ht="16.5" x14ac:dyDescent="0.25">
      <c r="A35" s="26"/>
      <c r="B35" s="26"/>
      <c r="C35" s="26" t="s">
        <v>64</v>
      </c>
      <c r="D35" s="81"/>
      <c r="E35" s="80"/>
      <c r="F35" s="26"/>
      <c r="G35" s="26"/>
      <c r="H35" s="60"/>
    </row>
    <row r="36" spans="1:9" s="79" customFormat="1" ht="16.5" x14ac:dyDescent="0.25">
      <c r="A36" s="26"/>
      <c r="B36" s="26" t="s">
        <v>71</v>
      </c>
      <c r="C36" s="27" t="s">
        <v>59</v>
      </c>
      <c r="D36" s="81">
        <v>218353.7</v>
      </c>
      <c r="E36" s="99">
        <f>170000-12000</f>
        <v>158000</v>
      </c>
      <c r="F36" s="81">
        <v>523000</v>
      </c>
      <c r="G36" s="81">
        <v>513000</v>
      </c>
      <c r="H36" s="81">
        <v>298200</v>
      </c>
    </row>
    <row r="37" spans="1:9" s="79" customFormat="1" ht="33" x14ac:dyDescent="0.25">
      <c r="A37" s="26"/>
      <c r="B37" s="26"/>
      <c r="C37" s="26" t="s">
        <v>72</v>
      </c>
      <c r="D37" s="26"/>
      <c r="E37" s="100"/>
      <c r="F37" s="26"/>
      <c r="G37" s="26"/>
      <c r="H37" s="60"/>
    </row>
    <row r="38" spans="1:9" s="79" customFormat="1" ht="16.5" x14ac:dyDescent="0.25">
      <c r="A38" s="26"/>
      <c r="B38" s="26"/>
      <c r="C38" s="27" t="s">
        <v>61</v>
      </c>
      <c r="D38" s="26"/>
      <c r="E38" s="100"/>
      <c r="F38" s="26"/>
      <c r="G38" s="26"/>
      <c r="H38" s="60"/>
    </row>
    <row r="39" spans="1:9" s="79" customFormat="1" ht="82.5" x14ac:dyDescent="0.25">
      <c r="A39" s="26"/>
      <c r="B39" s="26"/>
      <c r="C39" s="26" t="s">
        <v>73</v>
      </c>
      <c r="D39" s="26"/>
      <c r="E39" s="100"/>
      <c r="F39" s="26"/>
      <c r="G39" s="26"/>
      <c r="H39" s="60"/>
    </row>
    <row r="40" spans="1:9" s="79" customFormat="1" ht="16.5" x14ac:dyDescent="0.25">
      <c r="A40" s="26"/>
      <c r="B40" s="26"/>
      <c r="C40" s="27" t="s">
        <v>63</v>
      </c>
      <c r="D40" s="26"/>
      <c r="E40" s="100"/>
      <c r="F40" s="26"/>
      <c r="G40" s="26"/>
      <c r="H40" s="60"/>
    </row>
    <row r="41" spans="1:9" s="79" customFormat="1" ht="16.5" x14ac:dyDescent="0.25">
      <c r="A41" s="26"/>
      <c r="B41" s="26"/>
      <c r="C41" s="26" t="s">
        <v>64</v>
      </c>
      <c r="D41" s="26"/>
      <c r="E41" s="100"/>
      <c r="F41" s="26"/>
      <c r="G41" s="26"/>
      <c r="H41" s="60"/>
    </row>
    <row r="42" spans="1:9" s="79" customFormat="1" ht="16.5" x14ac:dyDescent="0.25">
      <c r="A42" s="26"/>
      <c r="B42" s="26">
        <v>11008</v>
      </c>
      <c r="C42" s="83" t="s">
        <v>59</v>
      </c>
      <c r="D42" s="81">
        <v>949302.3</v>
      </c>
      <c r="E42" s="80"/>
      <c r="F42" s="26"/>
      <c r="G42" s="26"/>
      <c r="H42" s="60"/>
    </row>
    <row r="43" spans="1:9" s="79" customFormat="1" ht="49.5" x14ac:dyDescent="0.25">
      <c r="A43" s="26"/>
      <c r="B43" s="26"/>
      <c r="C43" s="84" t="s">
        <v>165</v>
      </c>
      <c r="D43" s="26"/>
      <c r="E43" s="80"/>
      <c r="F43" s="26"/>
      <c r="G43" s="26"/>
      <c r="H43" s="60"/>
    </row>
    <row r="44" spans="1:9" s="79" customFormat="1" ht="16.5" x14ac:dyDescent="0.25">
      <c r="A44" s="26"/>
      <c r="B44" s="26"/>
      <c r="C44" s="83" t="s">
        <v>61</v>
      </c>
      <c r="D44" s="26"/>
      <c r="E44" s="80"/>
      <c r="F44" s="26"/>
      <c r="G44" s="26"/>
      <c r="H44" s="60"/>
    </row>
    <row r="45" spans="1:9" s="79" customFormat="1" ht="66" x14ac:dyDescent="0.25">
      <c r="A45" s="26"/>
      <c r="B45" s="26"/>
      <c r="C45" s="83" t="s">
        <v>166</v>
      </c>
      <c r="D45" s="26"/>
      <c r="E45" s="80"/>
      <c r="F45" s="26"/>
      <c r="G45" s="26"/>
      <c r="H45" s="60"/>
    </row>
    <row r="46" spans="1:9" s="79" customFormat="1" ht="16.5" x14ac:dyDescent="0.25">
      <c r="A46" s="26"/>
      <c r="B46" s="26"/>
      <c r="C46" s="84" t="s">
        <v>63</v>
      </c>
      <c r="D46" s="26"/>
      <c r="E46" s="80"/>
      <c r="F46" s="26"/>
      <c r="G46" s="26"/>
      <c r="H46" s="60"/>
    </row>
    <row r="47" spans="1:9" s="79" customFormat="1" ht="16.5" x14ac:dyDescent="0.25">
      <c r="A47" s="26"/>
      <c r="B47" s="26"/>
      <c r="C47" s="84" t="s">
        <v>64</v>
      </c>
      <c r="D47" s="26"/>
      <c r="E47" s="80"/>
      <c r="F47" s="26"/>
      <c r="G47" s="26"/>
      <c r="H47" s="60"/>
    </row>
    <row r="48" spans="1:9" s="79" customFormat="1" ht="16.5" x14ac:dyDescent="0.25">
      <c r="A48" s="26"/>
      <c r="B48" s="26" t="s">
        <v>209</v>
      </c>
      <c r="C48" s="27" t="s">
        <v>59</v>
      </c>
      <c r="D48" s="81"/>
      <c r="E48" s="99">
        <v>700000</v>
      </c>
      <c r="F48" s="99">
        <v>700000</v>
      </c>
      <c r="G48" s="99">
        <v>700000</v>
      </c>
      <c r="H48" s="99">
        <v>700000</v>
      </c>
      <c r="I48" s="99">
        <v>700000</v>
      </c>
    </row>
    <row r="49" spans="1:8" s="79" customFormat="1" ht="33" x14ac:dyDescent="0.25">
      <c r="A49" s="26"/>
      <c r="B49" s="26"/>
      <c r="C49" s="26" t="s">
        <v>210</v>
      </c>
      <c r="D49" s="26"/>
      <c r="E49" s="100"/>
      <c r="F49" s="26"/>
      <c r="G49" s="26"/>
      <c r="H49" s="60"/>
    </row>
    <row r="50" spans="1:8" s="79" customFormat="1" ht="16.5" x14ac:dyDescent="0.25">
      <c r="A50" s="26"/>
      <c r="B50" s="26"/>
      <c r="C50" s="27" t="s">
        <v>61</v>
      </c>
      <c r="D50" s="26"/>
      <c r="E50" s="100"/>
      <c r="F50" s="26"/>
      <c r="G50" s="26"/>
      <c r="H50" s="60"/>
    </row>
    <row r="51" spans="1:8" s="79" customFormat="1" ht="115.5" x14ac:dyDescent="0.25">
      <c r="A51" s="26"/>
      <c r="B51" s="26"/>
      <c r="C51" s="26" t="s">
        <v>255</v>
      </c>
      <c r="D51" s="26"/>
      <c r="E51" s="100"/>
      <c r="F51" s="26"/>
      <c r="G51" s="26"/>
      <c r="H51" s="60"/>
    </row>
    <row r="52" spans="1:8" s="79" customFormat="1" ht="16.5" x14ac:dyDescent="0.25">
      <c r="A52" s="26"/>
      <c r="B52" s="26"/>
      <c r="C52" s="27" t="s">
        <v>63</v>
      </c>
      <c r="D52" s="26"/>
      <c r="E52" s="100"/>
      <c r="F52" s="26"/>
      <c r="G52" s="26"/>
      <c r="H52" s="60"/>
    </row>
    <row r="53" spans="1:8" s="79" customFormat="1" ht="16.5" x14ac:dyDescent="0.25">
      <c r="A53" s="26"/>
      <c r="B53" s="26"/>
      <c r="C53" s="26" t="s">
        <v>64</v>
      </c>
      <c r="D53" s="26"/>
      <c r="E53" s="100"/>
      <c r="F53" s="26"/>
      <c r="G53" s="26"/>
      <c r="H53" s="81"/>
    </row>
    <row r="54" spans="1:8" s="79" customFormat="1" ht="16.5" x14ac:dyDescent="0.25">
      <c r="A54" s="26"/>
      <c r="B54" s="26" t="s">
        <v>211</v>
      </c>
      <c r="C54" s="27" t="s">
        <v>59</v>
      </c>
      <c r="D54" s="81"/>
      <c r="E54" s="99">
        <v>105000</v>
      </c>
      <c r="F54" s="81">
        <v>0</v>
      </c>
      <c r="G54" s="81">
        <v>0</v>
      </c>
      <c r="H54" s="81">
        <v>0</v>
      </c>
    </row>
    <row r="55" spans="1:8" s="79" customFormat="1" ht="66" x14ac:dyDescent="0.25">
      <c r="A55" s="26"/>
      <c r="B55" s="26"/>
      <c r="C55" s="26" t="s">
        <v>212</v>
      </c>
      <c r="D55" s="26"/>
      <c r="E55" s="100"/>
      <c r="F55" s="26"/>
      <c r="G55" s="26"/>
      <c r="H55" s="81"/>
    </row>
    <row r="56" spans="1:8" s="79" customFormat="1" ht="16.5" x14ac:dyDescent="0.25">
      <c r="A56" s="26"/>
      <c r="B56" s="26"/>
      <c r="C56" s="27" t="s">
        <v>61</v>
      </c>
      <c r="D56" s="26"/>
      <c r="E56" s="100"/>
      <c r="F56" s="26"/>
      <c r="G56" s="26"/>
      <c r="H56" s="81"/>
    </row>
    <row r="57" spans="1:8" s="79" customFormat="1" ht="115.5" x14ac:dyDescent="0.25">
      <c r="A57" s="26"/>
      <c r="B57" s="26"/>
      <c r="C57" s="26" t="s">
        <v>256</v>
      </c>
      <c r="D57" s="26"/>
      <c r="E57" s="100"/>
      <c r="F57" s="26"/>
      <c r="G57" s="26"/>
      <c r="H57" s="81"/>
    </row>
    <row r="58" spans="1:8" s="79" customFormat="1" ht="16.5" x14ac:dyDescent="0.25">
      <c r="A58" s="26"/>
      <c r="B58" s="26"/>
      <c r="C58" s="27" t="s">
        <v>63</v>
      </c>
      <c r="D58" s="26"/>
      <c r="E58" s="100"/>
      <c r="F58" s="26"/>
      <c r="G58" s="26"/>
      <c r="H58" s="81"/>
    </row>
    <row r="59" spans="1:8" s="79" customFormat="1" ht="16.5" x14ac:dyDescent="0.25">
      <c r="A59" s="26"/>
      <c r="B59" s="26"/>
      <c r="C59" s="26" t="s">
        <v>64</v>
      </c>
      <c r="D59" s="26"/>
      <c r="E59" s="100"/>
      <c r="F59" s="26"/>
      <c r="G59" s="26"/>
      <c r="H59" s="81"/>
    </row>
    <row r="60" spans="1:8" s="79" customFormat="1" ht="16.5" x14ac:dyDescent="0.25">
      <c r="A60" s="26"/>
      <c r="B60" s="26" t="s">
        <v>213</v>
      </c>
      <c r="C60" s="27" t="s">
        <v>59</v>
      </c>
      <c r="D60" s="81"/>
      <c r="E60" s="99">
        <v>100000</v>
      </c>
      <c r="F60" s="81">
        <v>0</v>
      </c>
      <c r="G60" s="81">
        <v>0</v>
      </c>
      <c r="H60" s="81">
        <v>0</v>
      </c>
    </row>
    <row r="61" spans="1:8" s="79" customFormat="1" ht="66" x14ac:dyDescent="0.25">
      <c r="A61" s="26"/>
      <c r="B61" s="26"/>
      <c r="C61" s="26" t="s">
        <v>257</v>
      </c>
      <c r="D61" s="26"/>
      <c r="E61" s="100"/>
      <c r="F61" s="26"/>
      <c r="G61" s="26"/>
      <c r="H61" s="81"/>
    </row>
    <row r="62" spans="1:8" s="79" customFormat="1" ht="16.5" x14ac:dyDescent="0.25">
      <c r="A62" s="26"/>
      <c r="B62" s="26"/>
      <c r="C62" s="27" t="s">
        <v>61</v>
      </c>
      <c r="D62" s="26"/>
      <c r="E62" s="100"/>
      <c r="F62" s="26"/>
      <c r="G62" s="26"/>
      <c r="H62" s="81"/>
    </row>
    <row r="63" spans="1:8" s="79" customFormat="1" ht="49.5" x14ac:dyDescent="0.25">
      <c r="A63" s="26"/>
      <c r="B63" s="26"/>
      <c r="C63" s="26" t="s">
        <v>258</v>
      </c>
      <c r="D63" s="26"/>
      <c r="E63" s="100"/>
      <c r="F63" s="26"/>
      <c r="G63" s="26"/>
      <c r="H63" s="81"/>
    </row>
    <row r="64" spans="1:8" s="79" customFormat="1" ht="16.5" x14ac:dyDescent="0.25">
      <c r="A64" s="26"/>
      <c r="B64" s="26"/>
      <c r="C64" s="27" t="s">
        <v>63</v>
      </c>
      <c r="D64" s="26"/>
      <c r="E64" s="100"/>
      <c r="F64" s="26"/>
      <c r="G64" s="26"/>
      <c r="H64" s="81"/>
    </row>
    <row r="65" spans="1:8" s="79" customFormat="1" ht="16.5" x14ac:dyDescent="0.25">
      <c r="A65" s="26"/>
      <c r="B65" s="26"/>
      <c r="C65" s="26" t="s">
        <v>64</v>
      </c>
      <c r="D65" s="26"/>
      <c r="E65" s="100"/>
      <c r="F65" s="26"/>
      <c r="G65" s="26"/>
      <c r="H65" s="81"/>
    </row>
    <row r="66" spans="1:8" s="79" customFormat="1" ht="16.5" x14ac:dyDescent="0.25">
      <c r="A66" s="26"/>
      <c r="B66" s="26" t="s">
        <v>215</v>
      </c>
      <c r="C66" s="27" t="s">
        <v>59</v>
      </c>
      <c r="D66" s="81"/>
      <c r="E66" s="99">
        <v>80000</v>
      </c>
      <c r="F66" s="81">
        <v>0</v>
      </c>
      <c r="G66" s="81">
        <v>0</v>
      </c>
      <c r="H66" s="81">
        <v>0</v>
      </c>
    </row>
    <row r="67" spans="1:8" s="79" customFormat="1" ht="66" x14ac:dyDescent="0.25">
      <c r="A67" s="26"/>
      <c r="B67" s="26"/>
      <c r="C67" s="26" t="s">
        <v>216</v>
      </c>
      <c r="D67" s="26"/>
      <c r="E67" s="100"/>
      <c r="F67" s="26"/>
      <c r="G67" s="26"/>
      <c r="H67" s="81"/>
    </row>
    <row r="68" spans="1:8" s="79" customFormat="1" ht="16.5" x14ac:dyDescent="0.25">
      <c r="A68" s="26"/>
      <c r="B68" s="26"/>
      <c r="C68" s="27" t="s">
        <v>61</v>
      </c>
      <c r="D68" s="26"/>
      <c r="E68" s="100"/>
      <c r="F68" s="26"/>
      <c r="G68" s="26"/>
      <c r="H68" s="81"/>
    </row>
    <row r="69" spans="1:8" s="79" customFormat="1" ht="49.5" x14ac:dyDescent="0.25">
      <c r="A69" s="26"/>
      <c r="B69" s="26"/>
      <c r="C69" s="26" t="s">
        <v>259</v>
      </c>
      <c r="D69" s="26"/>
      <c r="E69" s="100"/>
      <c r="F69" s="26"/>
      <c r="G69" s="26"/>
      <c r="H69" s="81"/>
    </row>
    <row r="70" spans="1:8" s="79" customFormat="1" ht="16.5" x14ac:dyDescent="0.25">
      <c r="A70" s="26"/>
      <c r="B70" s="26"/>
      <c r="C70" s="27" t="s">
        <v>63</v>
      </c>
      <c r="D70" s="26"/>
      <c r="E70" s="100"/>
      <c r="F70" s="26"/>
      <c r="G70" s="26"/>
      <c r="H70" s="81"/>
    </row>
    <row r="71" spans="1:8" s="79" customFormat="1" ht="16.5" x14ac:dyDescent="0.25">
      <c r="A71" s="26"/>
      <c r="B71" s="26"/>
      <c r="C71" s="26" t="s">
        <v>64</v>
      </c>
      <c r="D71" s="26"/>
      <c r="E71" s="100"/>
      <c r="F71" s="26"/>
      <c r="G71" s="26"/>
      <c r="H71" s="81"/>
    </row>
    <row r="72" spans="1:8" s="79" customFormat="1" ht="16.5" x14ac:dyDescent="0.25">
      <c r="A72" s="26"/>
      <c r="B72" s="26" t="s">
        <v>217</v>
      </c>
      <c r="C72" s="27" t="s">
        <v>59</v>
      </c>
      <c r="D72" s="81"/>
      <c r="E72" s="99">
        <v>400000</v>
      </c>
      <c r="F72" s="81">
        <v>0</v>
      </c>
      <c r="G72" s="81">
        <v>0</v>
      </c>
      <c r="H72" s="81">
        <v>0</v>
      </c>
    </row>
    <row r="73" spans="1:8" s="79" customFormat="1" ht="66" x14ac:dyDescent="0.25">
      <c r="A73" s="26"/>
      <c r="B73" s="26"/>
      <c r="C73" s="26" t="s">
        <v>218</v>
      </c>
      <c r="D73" s="26"/>
      <c r="E73" s="100"/>
      <c r="F73" s="26"/>
      <c r="G73" s="26"/>
      <c r="H73" s="81"/>
    </row>
    <row r="74" spans="1:8" s="79" customFormat="1" ht="16.5" x14ac:dyDescent="0.25">
      <c r="A74" s="26"/>
      <c r="B74" s="26"/>
      <c r="C74" s="27" t="s">
        <v>61</v>
      </c>
      <c r="D74" s="26"/>
      <c r="E74" s="100"/>
      <c r="F74" s="26"/>
      <c r="G74" s="26"/>
      <c r="H74" s="81"/>
    </row>
    <row r="75" spans="1:8" s="79" customFormat="1" ht="49.5" x14ac:dyDescent="0.25">
      <c r="A75" s="26"/>
      <c r="B75" s="26"/>
      <c r="C75" s="26" t="s">
        <v>260</v>
      </c>
      <c r="D75" s="26"/>
      <c r="E75" s="100"/>
      <c r="F75" s="26"/>
      <c r="G75" s="26"/>
      <c r="H75" s="81"/>
    </row>
    <row r="76" spans="1:8" s="79" customFormat="1" ht="16.5" x14ac:dyDescent="0.25">
      <c r="A76" s="26"/>
      <c r="B76" s="26"/>
      <c r="C76" s="27" t="s">
        <v>63</v>
      </c>
      <c r="D76" s="26"/>
      <c r="E76" s="100"/>
      <c r="F76" s="26"/>
      <c r="G76" s="26"/>
      <c r="H76" s="81"/>
    </row>
    <row r="77" spans="1:8" s="79" customFormat="1" ht="16.5" x14ac:dyDescent="0.25">
      <c r="A77" s="26"/>
      <c r="B77" s="26"/>
      <c r="C77" s="26" t="s">
        <v>64</v>
      </c>
      <c r="D77" s="26"/>
      <c r="E77" s="100"/>
      <c r="F77" s="26"/>
      <c r="G77" s="26"/>
      <c r="H77" s="81"/>
    </row>
    <row r="78" spans="1:8" s="79" customFormat="1" ht="16.5" x14ac:dyDescent="0.25">
      <c r="A78" s="26"/>
      <c r="B78" s="26" t="s">
        <v>219</v>
      </c>
      <c r="C78" s="27" t="s">
        <v>59</v>
      </c>
      <c r="D78" s="81"/>
      <c r="E78" s="99">
        <v>154000</v>
      </c>
      <c r="F78" s="81">
        <v>0</v>
      </c>
      <c r="G78" s="81">
        <v>0</v>
      </c>
      <c r="H78" s="81">
        <v>0</v>
      </c>
    </row>
    <row r="79" spans="1:8" s="79" customFormat="1" ht="66" x14ac:dyDescent="0.25">
      <c r="A79" s="26"/>
      <c r="B79" s="26"/>
      <c r="C79" s="26" t="s">
        <v>261</v>
      </c>
      <c r="D79" s="26"/>
      <c r="E79" s="100"/>
      <c r="F79" s="26"/>
      <c r="G79" s="26"/>
      <c r="H79" s="81"/>
    </row>
    <row r="80" spans="1:8" s="79" customFormat="1" ht="16.5" x14ac:dyDescent="0.25">
      <c r="A80" s="26"/>
      <c r="B80" s="26"/>
      <c r="C80" s="27" t="s">
        <v>61</v>
      </c>
      <c r="D80" s="26"/>
      <c r="E80" s="100"/>
      <c r="F80" s="26"/>
      <c r="G80" s="26"/>
      <c r="H80" s="81"/>
    </row>
    <row r="81" spans="1:8" s="79" customFormat="1" ht="115.5" x14ac:dyDescent="0.25">
      <c r="A81" s="26"/>
      <c r="B81" s="26"/>
      <c r="C81" s="26" t="s">
        <v>262</v>
      </c>
      <c r="D81" s="26"/>
      <c r="E81" s="100"/>
      <c r="F81" s="26"/>
      <c r="G81" s="26"/>
      <c r="H81" s="81"/>
    </row>
    <row r="82" spans="1:8" s="79" customFormat="1" ht="16.5" x14ac:dyDescent="0.25">
      <c r="A82" s="26"/>
      <c r="B82" s="26"/>
      <c r="C82" s="27" t="s">
        <v>63</v>
      </c>
      <c r="D82" s="26"/>
      <c r="E82" s="100"/>
      <c r="F82" s="26"/>
      <c r="G82" s="26"/>
      <c r="H82" s="81"/>
    </row>
    <row r="83" spans="1:8" s="79" customFormat="1" ht="16.5" x14ac:dyDescent="0.25">
      <c r="A83" s="26"/>
      <c r="B83" s="26"/>
      <c r="C83" s="26" t="s">
        <v>64</v>
      </c>
      <c r="D83" s="26"/>
      <c r="E83" s="100"/>
      <c r="F83" s="26"/>
      <c r="G83" s="26"/>
      <c r="H83" s="81"/>
    </row>
    <row r="84" spans="1:8" s="79" customFormat="1" ht="16.5" x14ac:dyDescent="0.25">
      <c r="A84" s="26"/>
      <c r="B84" s="26" t="s">
        <v>221</v>
      </c>
      <c r="C84" s="27" t="s">
        <v>59</v>
      </c>
      <c r="D84" s="81"/>
      <c r="E84" s="99">
        <v>966000</v>
      </c>
      <c r="F84" s="81">
        <v>0</v>
      </c>
      <c r="G84" s="81">
        <v>0</v>
      </c>
      <c r="H84" s="81">
        <v>0</v>
      </c>
    </row>
    <row r="85" spans="1:8" s="79" customFormat="1" ht="66" x14ac:dyDescent="0.25">
      <c r="A85" s="26"/>
      <c r="B85" s="26"/>
      <c r="C85" s="26" t="s">
        <v>222</v>
      </c>
      <c r="D85" s="26"/>
      <c r="E85" s="100"/>
      <c r="F85" s="26"/>
      <c r="G85" s="26"/>
      <c r="H85" s="81"/>
    </row>
    <row r="86" spans="1:8" s="79" customFormat="1" ht="16.5" x14ac:dyDescent="0.25">
      <c r="A86" s="26"/>
      <c r="B86" s="26"/>
      <c r="C86" s="27" t="s">
        <v>61</v>
      </c>
      <c r="D86" s="26"/>
      <c r="E86" s="100"/>
      <c r="F86" s="26"/>
      <c r="G86" s="26"/>
      <c r="H86" s="60"/>
    </row>
    <row r="87" spans="1:8" s="79" customFormat="1" ht="82.5" x14ac:dyDescent="0.25">
      <c r="A87" s="26"/>
      <c r="B87" s="26"/>
      <c r="C87" s="26" t="s">
        <v>263</v>
      </c>
      <c r="D87" s="26"/>
      <c r="E87" s="100"/>
      <c r="F87" s="26"/>
      <c r="G87" s="26"/>
      <c r="H87" s="60"/>
    </row>
    <row r="88" spans="1:8" s="79" customFormat="1" ht="16.5" x14ac:dyDescent="0.25">
      <c r="A88" s="26"/>
      <c r="B88" s="26"/>
      <c r="C88" s="27" t="s">
        <v>63</v>
      </c>
      <c r="D88" s="26"/>
      <c r="E88" s="100"/>
      <c r="F88" s="26"/>
      <c r="G88" s="26"/>
      <c r="H88" s="60"/>
    </row>
    <row r="89" spans="1:8" s="79" customFormat="1" ht="16.5" x14ac:dyDescent="0.25">
      <c r="A89" s="26"/>
      <c r="B89" s="26"/>
      <c r="C89" s="26" t="s">
        <v>64</v>
      </c>
      <c r="D89" s="26"/>
      <c r="E89" s="100"/>
      <c r="F89" s="26"/>
      <c r="G89" s="26"/>
      <c r="H89" s="60"/>
    </row>
    <row r="90" spans="1:8" s="79" customFormat="1" ht="16.5" x14ac:dyDescent="0.25">
      <c r="A90" s="26"/>
      <c r="B90" s="26" t="s">
        <v>223</v>
      </c>
      <c r="C90" s="27" t="s">
        <v>59</v>
      </c>
      <c r="D90" s="81"/>
      <c r="E90" s="99">
        <v>2572584.6</v>
      </c>
      <c r="F90" s="81">
        <v>0</v>
      </c>
      <c r="G90" s="81">
        <v>0</v>
      </c>
      <c r="H90" s="81">
        <v>0</v>
      </c>
    </row>
    <row r="91" spans="1:8" s="79" customFormat="1" ht="49.5" x14ac:dyDescent="0.25">
      <c r="A91" s="26"/>
      <c r="B91" s="26"/>
      <c r="C91" s="26" t="s">
        <v>224</v>
      </c>
      <c r="D91" s="26"/>
      <c r="E91" s="100"/>
      <c r="F91" s="26"/>
      <c r="G91" s="26"/>
      <c r="H91" s="60"/>
    </row>
    <row r="92" spans="1:8" s="79" customFormat="1" ht="16.5" x14ac:dyDescent="0.25">
      <c r="A92" s="26"/>
      <c r="B92" s="26"/>
      <c r="C92" s="27" t="s">
        <v>61</v>
      </c>
      <c r="D92" s="26"/>
      <c r="E92" s="100"/>
      <c r="F92" s="26"/>
      <c r="G92" s="26"/>
      <c r="H92" s="60"/>
    </row>
    <row r="93" spans="1:8" s="79" customFormat="1" ht="49.5" x14ac:dyDescent="0.25">
      <c r="A93" s="26"/>
      <c r="B93" s="26"/>
      <c r="C93" s="26" t="s">
        <v>226</v>
      </c>
      <c r="D93" s="26"/>
      <c r="E93" s="100"/>
      <c r="F93" s="26"/>
      <c r="G93" s="26"/>
      <c r="H93" s="60"/>
    </row>
    <row r="94" spans="1:8" s="79" customFormat="1" ht="16.5" x14ac:dyDescent="0.25">
      <c r="A94" s="26"/>
      <c r="B94" s="26"/>
      <c r="C94" s="27" t="s">
        <v>63</v>
      </c>
      <c r="D94" s="26"/>
      <c r="E94" s="100"/>
      <c r="F94" s="26"/>
      <c r="G94" s="26"/>
      <c r="H94" s="81"/>
    </row>
    <row r="95" spans="1:8" s="79" customFormat="1" ht="16.5" x14ac:dyDescent="0.25">
      <c r="A95" s="26"/>
      <c r="B95" s="26"/>
      <c r="C95" s="26" t="s">
        <v>64</v>
      </c>
      <c r="D95" s="26"/>
      <c r="E95" s="100"/>
      <c r="F95" s="26"/>
      <c r="G95" s="26"/>
      <c r="H95" s="81"/>
    </row>
    <row r="96" spans="1:8" s="79" customFormat="1" ht="16.5" x14ac:dyDescent="0.25">
      <c r="A96" s="26"/>
      <c r="B96" s="26">
        <v>11018</v>
      </c>
      <c r="C96" s="27" t="s">
        <v>59</v>
      </c>
      <c r="D96" s="81"/>
      <c r="E96" s="99">
        <v>14000</v>
      </c>
      <c r="F96" s="81">
        <v>250000</v>
      </c>
      <c r="G96" s="81">
        <v>0</v>
      </c>
      <c r="H96" s="81">
        <v>0</v>
      </c>
    </row>
    <row r="97" spans="1:8" s="79" customFormat="1" ht="33" x14ac:dyDescent="0.25">
      <c r="A97" s="26"/>
      <c r="B97" s="26"/>
      <c r="C97" s="26" t="s">
        <v>446</v>
      </c>
      <c r="D97" s="26"/>
      <c r="E97" s="100"/>
      <c r="F97" s="26"/>
      <c r="G97" s="26"/>
      <c r="H97" s="81"/>
    </row>
    <row r="98" spans="1:8" s="79" customFormat="1" ht="16.5" x14ac:dyDescent="0.25">
      <c r="A98" s="26"/>
      <c r="B98" s="26"/>
      <c r="C98" s="27" t="s">
        <v>61</v>
      </c>
      <c r="D98" s="26"/>
      <c r="E98" s="100"/>
      <c r="F98" s="26"/>
      <c r="G98" s="26"/>
      <c r="H98" s="81"/>
    </row>
    <row r="99" spans="1:8" s="79" customFormat="1" ht="49.5" x14ac:dyDescent="0.25">
      <c r="A99" s="26"/>
      <c r="B99" s="26"/>
      <c r="C99" s="216" t="s">
        <v>375</v>
      </c>
      <c r="D99" s="26"/>
      <c r="E99" s="100"/>
      <c r="F99" s="26"/>
      <c r="G99" s="26"/>
      <c r="H99" s="81"/>
    </row>
    <row r="100" spans="1:8" s="79" customFormat="1" ht="16.5" x14ac:dyDescent="0.25">
      <c r="A100" s="26"/>
      <c r="B100" s="26"/>
      <c r="C100" s="27" t="s">
        <v>63</v>
      </c>
      <c r="D100" s="26"/>
      <c r="E100" s="100"/>
      <c r="F100" s="26"/>
      <c r="G100" s="26"/>
      <c r="H100" s="81"/>
    </row>
    <row r="101" spans="1:8" s="79" customFormat="1" ht="16.5" x14ac:dyDescent="0.25">
      <c r="A101" s="26"/>
      <c r="B101" s="26"/>
      <c r="C101" s="26" t="s">
        <v>64</v>
      </c>
      <c r="D101" s="26"/>
      <c r="E101" s="100"/>
      <c r="F101" s="26"/>
      <c r="G101" s="26"/>
      <c r="H101" s="81"/>
    </row>
    <row r="102" spans="1:8" s="79" customFormat="1" ht="16.5" x14ac:dyDescent="0.25">
      <c r="A102" s="26"/>
      <c r="B102" s="26">
        <v>11019</v>
      </c>
      <c r="C102" s="27" t="s">
        <v>59</v>
      </c>
      <c r="D102" s="81"/>
      <c r="E102" s="99">
        <v>34104</v>
      </c>
      <c r="F102" s="81">
        <v>2034000</v>
      </c>
      <c r="G102" s="81">
        <v>0</v>
      </c>
      <c r="H102" s="81">
        <v>0</v>
      </c>
    </row>
    <row r="103" spans="1:8" s="79" customFormat="1" ht="33" x14ac:dyDescent="0.25">
      <c r="A103" s="26"/>
      <c r="B103" s="26"/>
      <c r="C103" s="216" t="s">
        <v>447</v>
      </c>
      <c r="D103" s="26"/>
      <c r="E103" s="100"/>
      <c r="F103" s="26"/>
      <c r="G103" s="26"/>
      <c r="H103" s="81"/>
    </row>
    <row r="104" spans="1:8" s="79" customFormat="1" ht="16.5" x14ac:dyDescent="0.25">
      <c r="A104" s="26"/>
      <c r="B104" s="26"/>
      <c r="C104" s="27" t="s">
        <v>61</v>
      </c>
      <c r="D104" s="26"/>
      <c r="E104" s="100"/>
      <c r="F104" s="26"/>
      <c r="G104" s="26"/>
      <c r="H104" s="60"/>
    </row>
    <row r="105" spans="1:8" s="79" customFormat="1" ht="82.5" x14ac:dyDescent="0.25">
      <c r="A105" s="26"/>
      <c r="B105" s="26"/>
      <c r="C105" s="216" t="s">
        <v>390</v>
      </c>
      <c r="D105" s="26"/>
      <c r="E105" s="100"/>
      <c r="F105" s="26"/>
      <c r="G105" s="26"/>
      <c r="H105" s="60"/>
    </row>
    <row r="106" spans="1:8" s="79" customFormat="1" ht="16.5" x14ac:dyDescent="0.25">
      <c r="A106" s="26"/>
      <c r="B106" s="26"/>
      <c r="C106" s="27" t="s">
        <v>63</v>
      </c>
      <c r="D106" s="26"/>
      <c r="E106" s="100"/>
      <c r="F106" s="26"/>
      <c r="G106" s="26"/>
      <c r="H106" s="60"/>
    </row>
    <row r="107" spans="1:8" s="79" customFormat="1" ht="16.5" x14ac:dyDescent="0.25">
      <c r="A107" s="26"/>
      <c r="B107" s="26"/>
      <c r="C107" s="26" t="s">
        <v>64</v>
      </c>
      <c r="D107" s="26"/>
      <c r="E107" s="100"/>
      <c r="F107" s="26"/>
      <c r="G107" s="26"/>
      <c r="H107" s="60"/>
    </row>
    <row r="108" spans="1:8" s="79" customFormat="1" ht="16.5" x14ac:dyDescent="0.25">
      <c r="A108" s="26"/>
      <c r="B108" s="26" t="s">
        <v>225</v>
      </c>
      <c r="C108" s="27" t="s">
        <v>59</v>
      </c>
      <c r="D108" s="81"/>
      <c r="E108" s="99">
        <v>1568327.8</v>
      </c>
      <c r="F108" s="81">
        <v>0</v>
      </c>
      <c r="G108" s="81">
        <v>0</v>
      </c>
      <c r="H108" s="81">
        <v>0</v>
      </c>
    </row>
    <row r="109" spans="1:8" s="79" customFormat="1" ht="66" x14ac:dyDescent="0.25">
      <c r="A109" s="26"/>
      <c r="B109" s="26"/>
      <c r="C109" s="26" t="s">
        <v>264</v>
      </c>
      <c r="D109" s="26"/>
      <c r="E109" s="100"/>
      <c r="F109" s="26"/>
      <c r="G109" s="26"/>
      <c r="H109" s="60"/>
    </row>
    <row r="110" spans="1:8" s="79" customFormat="1" ht="16.5" x14ac:dyDescent="0.25">
      <c r="A110" s="26"/>
      <c r="B110" s="26"/>
      <c r="C110" s="27" t="s">
        <v>61</v>
      </c>
      <c r="D110" s="26"/>
      <c r="E110" s="100"/>
      <c r="F110" s="26"/>
      <c r="G110" s="26"/>
      <c r="H110" s="60"/>
    </row>
    <row r="111" spans="1:8" s="79" customFormat="1" ht="66" x14ac:dyDescent="0.25">
      <c r="A111" s="26"/>
      <c r="B111" s="26"/>
      <c r="C111" s="26" t="s">
        <v>264</v>
      </c>
      <c r="D111" s="26"/>
      <c r="E111" s="100"/>
      <c r="F111" s="26"/>
      <c r="G111" s="26"/>
      <c r="H111" s="60"/>
    </row>
    <row r="112" spans="1:8" s="79" customFormat="1" ht="16.5" x14ac:dyDescent="0.25">
      <c r="A112" s="26"/>
      <c r="B112" s="26"/>
      <c r="C112" s="27" t="s">
        <v>63</v>
      </c>
      <c r="D112" s="26"/>
      <c r="E112" s="100"/>
      <c r="F112" s="26"/>
      <c r="G112" s="26"/>
      <c r="H112" s="60"/>
    </row>
    <row r="113" spans="1:8" s="79" customFormat="1" ht="49.5" x14ac:dyDescent="0.25">
      <c r="A113" s="26"/>
      <c r="B113" s="26"/>
      <c r="C113" s="26" t="s">
        <v>265</v>
      </c>
      <c r="D113" s="26"/>
      <c r="E113" s="100"/>
      <c r="F113" s="26"/>
      <c r="G113" s="26"/>
      <c r="H113" s="60"/>
    </row>
    <row r="114" spans="1:8" s="79" customFormat="1" ht="16.5" x14ac:dyDescent="0.25">
      <c r="A114" s="26"/>
      <c r="B114" s="26" t="s">
        <v>227</v>
      </c>
      <c r="C114" s="27" t="s">
        <v>59</v>
      </c>
      <c r="D114" s="81"/>
      <c r="E114" s="99">
        <v>1244108.7</v>
      </c>
      <c r="F114" s="81">
        <v>0</v>
      </c>
      <c r="G114" s="81">
        <v>0</v>
      </c>
      <c r="H114" s="81">
        <v>0</v>
      </c>
    </row>
    <row r="115" spans="1:8" s="79" customFormat="1" ht="66" x14ac:dyDescent="0.25">
      <c r="A115" s="26"/>
      <c r="B115" s="26"/>
      <c r="C115" s="26" t="s">
        <v>228</v>
      </c>
      <c r="D115" s="26"/>
      <c r="E115" s="26"/>
      <c r="F115" s="26"/>
      <c r="G115" s="26"/>
      <c r="H115" s="60"/>
    </row>
    <row r="116" spans="1:8" s="79" customFormat="1" ht="16.5" x14ac:dyDescent="0.25">
      <c r="A116" s="26"/>
      <c r="B116" s="26"/>
      <c r="C116" s="27" t="s">
        <v>61</v>
      </c>
      <c r="D116" s="26"/>
      <c r="E116" s="26"/>
      <c r="F116" s="26"/>
      <c r="G116" s="26"/>
      <c r="H116" s="60"/>
    </row>
    <row r="117" spans="1:8" s="79" customFormat="1" ht="66" x14ac:dyDescent="0.25">
      <c r="A117" s="26"/>
      <c r="B117" s="26"/>
      <c r="C117" s="26" t="s">
        <v>266</v>
      </c>
      <c r="D117" s="26"/>
      <c r="E117" s="26"/>
      <c r="F117" s="26"/>
      <c r="G117" s="26"/>
      <c r="H117" s="60"/>
    </row>
    <row r="118" spans="1:8" s="79" customFormat="1" ht="16.5" x14ac:dyDescent="0.25">
      <c r="A118" s="26"/>
      <c r="B118" s="26"/>
      <c r="C118" s="27" t="s">
        <v>63</v>
      </c>
      <c r="D118" s="26"/>
      <c r="E118" s="26"/>
      <c r="F118" s="26"/>
      <c r="G118" s="26"/>
      <c r="H118" s="60"/>
    </row>
    <row r="119" spans="1:8" s="79" customFormat="1" ht="49.5" x14ac:dyDescent="0.25">
      <c r="A119" s="26"/>
      <c r="B119" s="26"/>
      <c r="C119" s="26" t="s">
        <v>265</v>
      </c>
      <c r="D119" s="26"/>
      <c r="E119" s="26"/>
      <c r="F119" s="26"/>
      <c r="G119" s="26"/>
      <c r="H119" s="60"/>
    </row>
    <row r="120" spans="1:8" s="79" customFormat="1" ht="16.5" x14ac:dyDescent="0.25">
      <c r="A120" s="70" t="s">
        <v>13</v>
      </c>
      <c r="B120" s="70"/>
      <c r="C120" s="71" t="s">
        <v>51</v>
      </c>
      <c r="D120" s="82">
        <f>SUM(D127+D133)</f>
        <v>1048403.7</v>
      </c>
      <c r="E120" s="82">
        <f t="shared" ref="E120:H120" si="2">SUM(E127+E133)</f>
        <v>1107332.8</v>
      </c>
      <c r="F120" s="82">
        <f t="shared" si="2"/>
        <v>1187708.6000000001</v>
      </c>
      <c r="G120" s="82">
        <f t="shared" si="2"/>
        <v>1214651.8999999999</v>
      </c>
      <c r="H120" s="82">
        <f t="shared" si="2"/>
        <v>1232058.7</v>
      </c>
    </row>
    <row r="121" spans="1:8" s="79" customFormat="1" ht="66" x14ac:dyDescent="0.25">
      <c r="A121" s="26"/>
      <c r="B121" s="26"/>
      <c r="C121" s="26" t="s">
        <v>74</v>
      </c>
      <c r="D121" s="26"/>
      <c r="E121" s="26"/>
      <c r="F121" s="26"/>
      <c r="G121" s="26"/>
      <c r="H121" s="60"/>
    </row>
    <row r="122" spans="1:8" s="79" customFormat="1" ht="16.5" x14ac:dyDescent="0.25">
      <c r="A122" s="26"/>
      <c r="B122" s="26"/>
      <c r="C122" s="27" t="s">
        <v>53</v>
      </c>
      <c r="D122" s="26"/>
      <c r="E122" s="26"/>
      <c r="F122" s="26"/>
      <c r="G122" s="26"/>
      <c r="H122" s="60"/>
    </row>
    <row r="123" spans="1:8" s="79" customFormat="1" ht="49.5" x14ac:dyDescent="0.25">
      <c r="A123" s="26"/>
      <c r="B123" s="26"/>
      <c r="C123" s="26" t="s">
        <v>75</v>
      </c>
      <c r="D123" s="26"/>
      <c r="E123" s="26"/>
      <c r="F123" s="26"/>
      <c r="G123" s="26"/>
      <c r="H123" s="60"/>
    </row>
    <row r="124" spans="1:8" s="79" customFormat="1" ht="16.5" x14ac:dyDescent="0.25">
      <c r="A124" s="26"/>
      <c r="B124" s="26"/>
      <c r="C124" s="27" t="s">
        <v>55</v>
      </c>
      <c r="D124" s="26"/>
      <c r="E124" s="26"/>
      <c r="F124" s="26"/>
      <c r="G124" s="26"/>
      <c r="H124" s="60"/>
    </row>
    <row r="125" spans="1:8" s="79" customFormat="1" ht="49.5" x14ac:dyDescent="0.25">
      <c r="A125" s="26"/>
      <c r="B125" s="26"/>
      <c r="C125" s="26" t="s">
        <v>76</v>
      </c>
      <c r="D125" s="26"/>
      <c r="E125" s="26"/>
      <c r="F125" s="26"/>
      <c r="G125" s="26"/>
      <c r="H125" s="60"/>
    </row>
    <row r="126" spans="1:8" s="79" customFormat="1" ht="13.5" customHeight="1" x14ac:dyDescent="0.25">
      <c r="A126" s="255" t="s">
        <v>57</v>
      </c>
      <c r="B126" s="255"/>
      <c r="C126" s="255"/>
      <c r="D126" s="255"/>
      <c r="E126" s="255"/>
      <c r="F126" s="255"/>
      <c r="G126" s="255"/>
      <c r="H126" s="60"/>
    </row>
    <row r="127" spans="1:8" s="79" customFormat="1" ht="16.5" x14ac:dyDescent="0.25">
      <c r="A127" s="26"/>
      <c r="B127" s="26" t="s">
        <v>11</v>
      </c>
      <c r="C127" s="27" t="s">
        <v>59</v>
      </c>
      <c r="D127" s="81">
        <v>848667.1</v>
      </c>
      <c r="E127" s="99">
        <v>878754.2</v>
      </c>
      <c r="F127" s="81">
        <v>933706.1</v>
      </c>
      <c r="G127" s="81">
        <v>956473.7</v>
      </c>
      <c r="H127" s="81">
        <v>971280.4</v>
      </c>
    </row>
    <row r="128" spans="1:8" s="79" customFormat="1" ht="115.5" x14ac:dyDescent="0.25">
      <c r="A128" s="26"/>
      <c r="B128" s="26"/>
      <c r="C128" s="26" t="s">
        <v>77</v>
      </c>
      <c r="D128" s="26"/>
      <c r="E128" s="100"/>
      <c r="F128" s="26"/>
      <c r="G128" s="26"/>
      <c r="H128" s="60"/>
    </row>
    <row r="129" spans="1:8" s="79" customFormat="1" ht="16.5" x14ac:dyDescent="0.25">
      <c r="A129" s="26"/>
      <c r="B129" s="26"/>
      <c r="C129" s="27" t="s">
        <v>61</v>
      </c>
      <c r="D129" s="26"/>
      <c r="E129" s="100"/>
      <c r="F129" s="26"/>
      <c r="G129" s="26"/>
      <c r="H129" s="60"/>
    </row>
    <row r="130" spans="1:8" s="79" customFormat="1" ht="102.75" customHeight="1" x14ac:dyDescent="0.25">
      <c r="A130" s="26"/>
      <c r="B130" s="26"/>
      <c r="C130" s="26" t="s">
        <v>78</v>
      </c>
      <c r="D130" s="26"/>
      <c r="E130" s="100"/>
      <c r="F130" s="26"/>
      <c r="G130" s="26"/>
      <c r="H130" s="60"/>
    </row>
    <row r="131" spans="1:8" s="79" customFormat="1" ht="16.5" x14ac:dyDescent="0.25">
      <c r="A131" s="26"/>
      <c r="B131" s="26"/>
      <c r="C131" s="27" t="s">
        <v>63</v>
      </c>
      <c r="D131" s="26"/>
      <c r="E131" s="100"/>
      <c r="F131" s="26"/>
      <c r="G131" s="26"/>
      <c r="H131" s="60"/>
    </row>
    <row r="132" spans="1:8" s="79" customFormat="1" ht="16.5" x14ac:dyDescent="0.25">
      <c r="A132" s="26"/>
      <c r="B132" s="26"/>
      <c r="C132" s="26" t="s">
        <v>64</v>
      </c>
      <c r="D132" s="26"/>
      <c r="E132" s="100"/>
      <c r="F132" s="26"/>
      <c r="G132" s="26"/>
      <c r="H132" s="60"/>
    </row>
    <row r="133" spans="1:8" s="79" customFormat="1" ht="16.5" x14ac:dyDescent="0.25">
      <c r="A133" s="26"/>
      <c r="B133" s="26" t="s">
        <v>65</v>
      </c>
      <c r="C133" s="27" t="s">
        <v>59</v>
      </c>
      <c r="D133" s="81">
        <v>199736.6</v>
      </c>
      <c r="E133" s="99">
        <v>228578.6</v>
      </c>
      <c r="F133" s="81">
        <v>254002.5</v>
      </c>
      <c r="G133" s="81">
        <v>258178.2</v>
      </c>
      <c r="H133" s="81">
        <v>260778.3</v>
      </c>
    </row>
    <row r="134" spans="1:8" s="79" customFormat="1" ht="82.5" x14ac:dyDescent="0.25">
      <c r="A134" s="26"/>
      <c r="B134" s="26"/>
      <c r="C134" s="26" t="s">
        <v>79</v>
      </c>
      <c r="D134" s="26"/>
      <c r="E134" s="26"/>
      <c r="F134" s="26"/>
      <c r="G134" s="26"/>
      <c r="H134" s="60"/>
    </row>
    <row r="135" spans="1:8" s="79" customFormat="1" ht="16.5" x14ac:dyDescent="0.25">
      <c r="A135" s="26"/>
      <c r="B135" s="26"/>
      <c r="C135" s="27" t="s">
        <v>61</v>
      </c>
      <c r="D135" s="26"/>
      <c r="E135" s="26"/>
      <c r="F135" s="26"/>
      <c r="G135" s="26"/>
      <c r="H135" s="60"/>
    </row>
    <row r="136" spans="1:8" s="79" customFormat="1" ht="49.5" x14ac:dyDescent="0.25">
      <c r="A136" s="26"/>
      <c r="B136" s="26"/>
      <c r="C136" s="26" t="s">
        <v>80</v>
      </c>
      <c r="D136" s="26"/>
      <c r="E136" s="26"/>
      <c r="F136" s="26"/>
      <c r="G136" s="26"/>
      <c r="H136" s="60"/>
    </row>
    <row r="137" spans="1:8" s="79" customFormat="1" ht="16.5" x14ac:dyDescent="0.25">
      <c r="A137" s="26"/>
      <c r="B137" s="26"/>
      <c r="C137" s="27" t="s">
        <v>63</v>
      </c>
      <c r="D137" s="26"/>
      <c r="E137" s="26"/>
      <c r="F137" s="26"/>
      <c r="G137" s="26"/>
      <c r="H137" s="60"/>
    </row>
    <row r="138" spans="1:8" s="79" customFormat="1" ht="16.5" x14ac:dyDescent="0.25">
      <c r="A138" s="26"/>
      <c r="B138" s="26"/>
      <c r="C138" s="26" t="s">
        <v>64</v>
      </c>
      <c r="D138" s="26"/>
      <c r="E138" s="26"/>
      <c r="F138" s="26"/>
      <c r="G138" s="26"/>
      <c r="H138" s="60"/>
    </row>
    <row r="139" spans="1:8" s="79" customFormat="1" ht="16.5" x14ac:dyDescent="0.25">
      <c r="A139" s="70" t="s">
        <v>81</v>
      </c>
      <c r="B139" s="70"/>
      <c r="C139" s="71" t="s">
        <v>51</v>
      </c>
      <c r="D139" s="82">
        <f>SUM(D146)</f>
        <v>1168367.3999999999</v>
      </c>
      <c r="E139" s="82">
        <f t="shared" ref="E139:H139" si="3">SUM(E146)</f>
        <v>5233923.7</v>
      </c>
      <c r="F139" s="82">
        <f t="shared" si="3"/>
        <v>6844153.7000000002</v>
      </c>
      <c r="G139" s="82">
        <f t="shared" si="3"/>
        <v>7844153.7000000002</v>
      </c>
      <c r="H139" s="82">
        <f t="shared" si="3"/>
        <v>7844153.7000000002</v>
      </c>
    </row>
    <row r="140" spans="1:8" s="79" customFormat="1" ht="49.5" x14ac:dyDescent="0.25">
      <c r="A140" s="26"/>
      <c r="B140" s="26"/>
      <c r="C140" s="26" t="s">
        <v>82</v>
      </c>
      <c r="D140" s="26"/>
      <c r="E140" s="26"/>
      <c r="F140" s="26"/>
      <c r="G140" s="26"/>
      <c r="H140" s="60"/>
    </row>
    <row r="141" spans="1:8" s="79" customFormat="1" ht="16.5" x14ac:dyDescent="0.25">
      <c r="A141" s="26"/>
      <c r="B141" s="26"/>
      <c r="C141" s="27" t="s">
        <v>53</v>
      </c>
      <c r="D141" s="26"/>
      <c r="E141" s="26"/>
      <c r="F141" s="26"/>
      <c r="G141" s="26"/>
      <c r="H141" s="60"/>
    </row>
    <row r="142" spans="1:8" s="79" customFormat="1" ht="33" x14ac:dyDescent="0.25">
      <c r="A142" s="26"/>
      <c r="B142" s="26"/>
      <c r="C142" s="26" t="s">
        <v>83</v>
      </c>
      <c r="D142" s="26"/>
      <c r="E142" s="26"/>
      <c r="F142" s="26"/>
      <c r="G142" s="26"/>
      <c r="H142" s="60"/>
    </row>
    <row r="143" spans="1:8" s="79" customFormat="1" ht="16.5" x14ac:dyDescent="0.25">
      <c r="A143" s="26"/>
      <c r="B143" s="26"/>
      <c r="C143" s="27" t="s">
        <v>55</v>
      </c>
      <c r="D143" s="26"/>
      <c r="E143" s="26"/>
      <c r="F143" s="26"/>
      <c r="G143" s="26"/>
      <c r="H143" s="60"/>
    </row>
    <row r="144" spans="1:8" s="79" customFormat="1" ht="66" x14ac:dyDescent="0.25">
      <c r="A144" s="26"/>
      <c r="B144" s="26"/>
      <c r="C144" s="26" t="s">
        <v>84</v>
      </c>
      <c r="D144" s="26"/>
      <c r="E144" s="26"/>
      <c r="F144" s="26"/>
      <c r="G144" s="26"/>
      <c r="H144" s="60"/>
    </row>
    <row r="145" spans="1:8" s="79" customFormat="1" ht="13.5" customHeight="1" x14ac:dyDescent="0.25">
      <c r="A145" s="255" t="s">
        <v>57</v>
      </c>
      <c r="B145" s="255"/>
      <c r="C145" s="255"/>
      <c r="D145" s="255"/>
      <c r="E145" s="255"/>
      <c r="F145" s="255"/>
      <c r="G145" s="255"/>
      <c r="H145" s="60"/>
    </row>
    <row r="146" spans="1:8" s="79" customFormat="1" ht="16.5" x14ac:dyDescent="0.25">
      <c r="A146" s="26"/>
      <c r="B146" s="26" t="s">
        <v>11</v>
      </c>
      <c r="C146" s="27" t="s">
        <v>59</v>
      </c>
      <c r="D146" s="81">
        <v>1168367.3999999999</v>
      </c>
      <c r="E146" s="99">
        <v>5233923.7</v>
      </c>
      <c r="F146" s="81">
        <v>6844153.7000000002</v>
      </c>
      <c r="G146" s="81">
        <v>7844153.7000000002</v>
      </c>
      <c r="H146" s="81">
        <v>7844153.7000000002</v>
      </c>
    </row>
    <row r="147" spans="1:8" s="79" customFormat="1" ht="82.5" x14ac:dyDescent="0.25">
      <c r="A147" s="26"/>
      <c r="B147" s="26"/>
      <c r="C147" s="26" t="s">
        <v>24</v>
      </c>
      <c r="D147" s="26"/>
      <c r="E147" s="26"/>
      <c r="F147" s="26"/>
      <c r="G147" s="26"/>
      <c r="H147" s="60"/>
    </row>
    <row r="148" spans="1:8" s="79" customFormat="1" ht="16.5" x14ac:dyDescent="0.25">
      <c r="A148" s="26"/>
      <c r="B148" s="26"/>
      <c r="C148" s="27" t="s">
        <v>61</v>
      </c>
      <c r="D148" s="26"/>
      <c r="E148" s="26"/>
      <c r="F148" s="26"/>
      <c r="G148" s="26"/>
      <c r="H148" s="60"/>
    </row>
    <row r="149" spans="1:8" s="79" customFormat="1" ht="66" x14ac:dyDescent="0.25">
      <c r="A149" s="26"/>
      <c r="B149" s="26"/>
      <c r="C149" s="26" t="s">
        <v>85</v>
      </c>
      <c r="D149" s="26"/>
      <c r="E149" s="26"/>
      <c r="F149" s="26"/>
      <c r="G149" s="26"/>
      <c r="H149" s="60"/>
    </row>
    <row r="150" spans="1:8" s="79" customFormat="1" ht="16.5" x14ac:dyDescent="0.25">
      <c r="A150" s="26"/>
      <c r="B150" s="26"/>
      <c r="C150" s="27" t="s">
        <v>63</v>
      </c>
      <c r="D150" s="26"/>
      <c r="E150" s="26"/>
      <c r="F150" s="26"/>
      <c r="G150" s="26"/>
      <c r="H150" s="60"/>
    </row>
    <row r="151" spans="1:8" s="79" customFormat="1" ht="16.5" x14ac:dyDescent="0.25">
      <c r="A151" s="26"/>
      <c r="B151" s="26"/>
      <c r="C151" s="26" t="s">
        <v>64</v>
      </c>
      <c r="D151" s="26"/>
      <c r="E151" s="26"/>
      <c r="F151" s="26"/>
      <c r="G151" s="26"/>
      <c r="H151" s="60"/>
    </row>
    <row r="152" spans="1:8" s="79" customFormat="1" ht="16.5" x14ac:dyDescent="0.25">
      <c r="A152" s="70" t="s">
        <v>14</v>
      </c>
      <c r="B152" s="70"/>
      <c r="C152" s="71" t="s">
        <v>51</v>
      </c>
      <c r="D152" s="82">
        <f>SUM(D159+D165+D171+D177+D183)</f>
        <v>417930.9</v>
      </c>
      <c r="E152" s="82">
        <f t="shared" ref="E152:H152" si="4">SUM(E159+E165+E171+E177+E183)</f>
        <v>2461926.7999999998</v>
      </c>
      <c r="F152" s="82">
        <f t="shared" si="4"/>
        <v>4190036.8</v>
      </c>
      <c r="G152" s="82">
        <f t="shared" si="4"/>
        <v>4220036.8</v>
      </c>
      <c r="H152" s="82">
        <f t="shared" si="4"/>
        <v>875239</v>
      </c>
    </row>
    <row r="153" spans="1:8" s="79" customFormat="1" ht="16.5" x14ac:dyDescent="0.25">
      <c r="A153" s="26"/>
      <c r="B153" s="26"/>
      <c r="C153" s="26" t="s">
        <v>15</v>
      </c>
      <c r="D153" s="26"/>
      <c r="E153" s="26"/>
      <c r="F153" s="26"/>
      <c r="G153" s="26"/>
      <c r="H153" s="60"/>
    </row>
    <row r="154" spans="1:8" s="79" customFormat="1" ht="16.5" x14ac:dyDescent="0.25">
      <c r="A154" s="26"/>
      <c r="B154" s="26"/>
      <c r="C154" s="27" t="s">
        <v>53</v>
      </c>
      <c r="D154" s="26"/>
      <c r="E154" s="26"/>
      <c r="F154" s="26"/>
      <c r="G154" s="26"/>
      <c r="H154" s="60"/>
    </row>
    <row r="155" spans="1:8" s="79" customFormat="1" ht="33" x14ac:dyDescent="0.25">
      <c r="A155" s="26"/>
      <c r="B155" s="26"/>
      <c r="C155" s="26" t="s">
        <v>86</v>
      </c>
      <c r="D155" s="26"/>
      <c r="E155" s="26"/>
      <c r="F155" s="26"/>
      <c r="G155" s="26"/>
      <c r="H155" s="60"/>
    </row>
    <row r="156" spans="1:8" s="79" customFormat="1" ht="16.5" x14ac:dyDescent="0.25">
      <c r="A156" s="26"/>
      <c r="B156" s="26"/>
      <c r="C156" s="27" t="s">
        <v>55</v>
      </c>
      <c r="D156" s="26"/>
      <c r="E156" s="26"/>
      <c r="F156" s="26"/>
      <c r="G156" s="26"/>
      <c r="H156" s="60"/>
    </row>
    <row r="157" spans="1:8" s="79" customFormat="1" ht="49.5" x14ac:dyDescent="0.25">
      <c r="A157" s="26"/>
      <c r="B157" s="26"/>
      <c r="C157" s="26" t="s">
        <v>87</v>
      </c>
      <c r="D157" s="26"/>
      <c r="E157" s="26"/>
      <c r="F157" s="26"/>
      <c r="G157" s="26"/>
      <c r="H157" s="60"/>
    </row>
    <row r="158" spans="1:8" s="79" customFormat="1" ht="13.5" customHeight="1" x14ac:dyDescent="0.25">
      <c r="A158" s="255" t="s">
        <v>57</v>
      </c>
      <c r="B158" s="255"/>
      <c r="C158" s="255"/>
      <c r="D158" s="255"/>
      <c r="E158" s="255"/>
      <c r="F158" s="255"/>
      <c r="G158" s="255"/>
      <c r="H158" s="60"/>
    </row>
    <row r="159" spans="1:8" s="79" customFormat="1" ht="16.5" x14ac:dyDescent="0.25">
      <c r="A159" s="26"/>
      <c r="B159" s="26" t="s">
        <v>11</v>
      </c>
      <c r="C159" s="27" t="s">
        <v>59</v>
      </c>
      <c r="D159" s="81">
        <v>309991.8</v>
      </c>
      <c r="E159" s="99">
        <v>346687.8</v>
      </c>
      <c r="F159" s="81">
        <v>370000</v>
      </c>
      <c r="G159" s="81">
        <v>400000</v>
      </c>
      <c r="H159" s="81">
        <v>560000</v>
      </c>
    </row>
    <row r="160" spans="1:8" s="79" customFormat="1" ht="33" x14ac:dyDescent="0.25">
      <c r="A160" s="26"/>
      <c r="B160" s="26"/>
      <c r="C160" s="26" t="s">
        <v>16</v>
      </c>
      <c r="D160" s="26"/>
      <c r="E160" s="100"/>
      <c r="F160" s="26"/>
      <c r="G160" s="26"/>
      <c r="H160" s="60"/>
    </row>
    <row r="161" spans="1:8" s="79" customFormat="1" ht="16.5" x14ac:dyDescent="0.25">
      <c r="A161" s="26"/>
      <c r="B161" s="26"/>
      <c r="C161" s="27" t="s">
        <v>61</v>
      </c>
      <c r="D161" s="26"/>
      <c r="E161" s="100"/>
      <c r="F161" s="26"/>
      <c r="G161" s="26"/>
      <c r="H161" s="60"/>
    </row>
    <row r="162" spans="1:8" s="79" customFormat="1" ht="82.5" x14ac:dyDescent="0.25">
      <c r="A162" s="26"/>
      <c r="B162" s="26"/>
      <c r="C162" s="26" t="s">
        <v>88</v>
      </c>
      <c r="D162" s="26"/>
      <c r="E162" s="100"/>
      <c r="F162" s="26"/>
      <c r="G162" s="26"/>
      <c r="H162" s="60"/>
    </row>
    <row r="163" spans="1:8" s="79" customFormat="1" ht="16.5" x14ac:dyDescent="0.25">
      <c r="A163" s="26"/>
      <c r="B163" s="26"/>
      <c r="C163" s="27" t="s">
        <v>63</v>
      </c>
      <c r="D163" s="26"/>
      <c r="E163" s="100"/>
      <c r="F163" s="26"/>
      <c r="G163" s="26"/>
      <c r="H163" s="60"/>
    </row>
    <row r="164" spans="1:8" s="79" customFormat="1" ht="16.5" x14ac:dyDescent="0.25">
      <c r="A164" s="26"/>
      <c r="B164" s="26"/>
      <c r="C164" s="26" t="s">
        <v>64</v>
      </c>
      <c r="D164" s="26"/>
      <c r="E164" s="100"/>
      <c r="F164" s="26"/>
      <c r="G164" s="26"/>
      <c r="H164" s="60"/>
    </row>
    <row r="165" spans="1:8" s="79" customFormat="1" ht="16.5" x14ac:dyDescent="0.25">
      <c r="A165" s="26"/>
      <c r="B165" s="26" t="s">
        <v>12</v>
      </c>
      <c r="C165" s="27" t="s">
        <v>59</v>
      </c>
      <c r="D165" s="81">
        <v>107939.1</v>
      </c>
      <c r="E165" s="99">
        <v>99279</v>
      </c>
      <c r="F165" s="99">
        <v>99279</v>
      </c>
      <c r="G165" s="99">
        <v>99279</v>
      </c>
      <c r="H165" s="99">
        <v>99279</v>
      </c>
    </row>
    <row r="166" spans="1:8" s="79" customFormat="1" ht="33" x14ac:dyDescent="0.25">
      <c r="A166" s="26"/>
      <c r="B166" s="26"/>
      <c r="C166" s="26" t="s">
        <v>17</v>
      </c>
      <c r="D166" s="26"/>
      <c r="E166" s="100"/>
      <c r="F166" s="26"/>
      <c r="G166" s="26"/>
      <c r="H166" s="60"/>
    </row>
    <row r="167" spans="1:8" s="79" customFormat="1" ht="16.5" x14ac:dyDescent="0.25">
      <c r="A167" s="26"/>
      <c r="B167" s="26"/>
      <c r="C167" s="27" t="s">
        <v>61</v>
      </c>
      <c r="D167" s="26"/>
      <c r="E167" s="100"/>
      <c r="F167" s="26"/>
      <c r="G167" s="26"/>
      <c r="H167" s="60"/>
    </row>
    <row r="168" spans="1:8" s="79" customFormat="1" ht="82.5" x14ac:dyDescent="0.25">
      <c r="A168" s="26"/>
      <c r="B168" s="26"/>
      <c r="C168" s="26" t="s">
        <v>267</v>
      </c>
      <c r="D168" s="26"/>
      <c r="E168" s="100"/>
      <c r="F168" s="26"/>
      <c r="G168" s="26"/>
      <c r="H168" s="60"/>
    </row>
    <row r="169" spans="1:8" s="79" customFormat="1" ht="16.5" x14ac:dyDescent="0.25">
      <c r="A169" s="26"/>
      <c r="B169" s="26"/>
      <c r="C169" s="27" t="s">
        <v>63</v>
      </c>
      <c r="D169" s="26"/>
      <c r="E169" s="100"/>
      <c r="F169" s="26"/>
      <c r="G169" s="26"/>
      <c r="H169" s="60"/>
    </row>
    <row r="170" spans="1:8" s="79" customFormat="1" ht="16.5" x14ac:dyDescent="0.25">
      <c r="A170" s="26"/>
      <c r="B170" s="26"/>
      <c r="C170" s="26" t="s">
        <v>64</v>
      </c>
      <c r="D170" s="26"/>
      <c r="E170" s="100"/>
      <c r="F170" s="26"/>
      <c r="G170" s="26"/>
      <c r="H170" s="60"/>
    </row>
    <row r="171" spans="1:8" s="79" customFormat="1" ht="16.5" x14ac:dyDescent="0.25">
      <c r="A171" s="26"/>
      <c r="B171" s="26" t="s">
        <v>58</v>
      </c>
      <c r="C171" s="27" t="s">
        <v>59</v>
      </c>
      <c r="D171" s="81"/>
      <c r="E171" s="99">
        <v>215960</v>
      </c>
      <c r="F171" s="99">
        <v>215960</v>
      </c>
      <c r="G171" s="99">
        <v>215960</v>
      </c>
      <c r="H171" s="99">
        <v>215960</v>
      </c>
    </row>
    <row r="172" spans="1:8" s="79" customFormat="1" ht="33" x14ac:dyDescent="0.25">
      <c r="A172" s="26"/>
      <c r="B172" s="26"/>
      <c r="C172" s="26" t="s">
        <v>229</v>
      </c>
      <c r="D172" s="26"/>
      <c r="E172" s="100"/>
      <c r="F172" s="26"/>
      <c r="G172" s="26"/>
      <c r="H172" s="60"/>
    </row>
    <row r="173" spans="1:8" s="79" customFormat="1" ht="16.5" x14ac:dyDescent="0.25">
      <c r="A173" s="26"/>
      <c r="B173" s="26"/>
      <c r="C173" s="27" t="s">
        <v>61</v>
      </c>
      <c r="D173" s="26"/>
      <c r="E173" s="100"/>
      <c r="F173" s="26"/>
      <c r="G173" s="26"/>
      <c r="H173" s="60"/>
    </row>
    <row r="174" spans="1:8" s="79" customFormat="1" ht="49.5" x14ac:dyDescent="0.25">
      <c r="A174" s="26"/>
      <c r="B174" s="26"/>
      <c r="C174" s="26" t="s">
        <v>268</v>
      </c>
      <c r="D174" s="26"/>
      <c r="E174" s="100"/>
      <c r="F174" s="26"/>
      <c r="G174" s="26"/>
      <c r="H174" s="60"/>
    </row>
    <row r="175" spans="1:8" s="79" customFormat="1" ht="16.5" x14ac:dyDescent="0.25">
      <c r="A175" s="26"/>
      <c r="B175" s="26"/>
      <c r="C175" s="27" t="s">
        <v>63</v>
      </c>
      <c r="D175" s="26"/>
      <c r="E175" s="100"/>
      <c r="F175" s="26"/>
      <c r="G175" s="26"/>
      <c r="H175" s="60"/>
    </row>
    <row r="176" spans="1:8" s="79" customFormat="1" ht="16.5" x14ac:dyDescent="0.25">
      <c r="A176" s="26"/>
      <c r="B176" s="26"/>
      <c r="C176" s="26" t="s">
        <v>64</v>
      </c>
      <c r="D176" s="26"/>
      <c r="E176" s="100"/>
      <c r="F176" s="26"/>
      <c r="G176" s="26"/>
      <c r="H176" s="60"/>
    </row>
    <row r="177" spans="1:980" s="79" customFormat="1" ht="16.5" x14ac:dyDescent="0.25">
      <c r="A177" s="26"/>
      <c r="B177" s="26" t="s">
        <v>230</v>
      </c>
      <c r="C177" s="27" t="s">
        <v>59</v>
      </c>
      <c r="D177" s="81"/>
      <c r="E177" s="99">
        <v>700000</v>
      </c>
      <c r="F177" s="81"/>
      <c r="G177" s="81"/>
      <c r="H177" s="60"/>
    </row>
    <row r="178" spans="1:980" s="79" customFormat="1" ht="66" x14ac:dyDescent="0.25">
      <c r="A178" s="26"/>
      <c r="B178" s="26"/>
      <c r="C178" s="26" t="s">
        <v>231</v>
      </c>
      <c r="D178" s="26"/>
      <c r="E178" s="100"/>
      <c r="F178" s="26"/>
      <c r="G178" s="26"/>
      <c r="H178" s="60"/>
    </row>
    <row r="179" spans="1:980" s="79" customFormat="1" ht="16.5" x14ac:dyDescent="0.25">
      <c r="A179" s="26"/>
      <c r="B179" s="26"/>
      <c r="C179" s="27" t="s">
        <v>61</v>
      </c>
      <c r="D179" s="26"/>
      <c r="E179" s="100"/>
      <c r="F179" s="26"/>
      <c r="G179" s="26"/>
      <c r="H179" s="60"/>
    </row>
    <row r="180" spans="1:980" s="79" customFormat="1" ht="99" x14ac:dyDescent="0.25">
      <c r="A180" s="26"/>
      <c r="B180" s="26"/>
      <c r="C180" s="26" t="s">
        <v>269</v>
      </c>
      <c r="D180" s="26"/>
      <c r="E180" s="100"/>
      <c r="F180" s="26"/>
      <c r="G180" s="26"/>
      <c r="H180" s="60"/>
    </row>
    <row r="181" spans="1:980" s="79" customFormat="1" ht="16.5" x14ac:dyDescent="0.25">
      <c r="A181" s="26"/>
      <c r="B181" s="26"/>
      <c r="C181" s="27" t="s">
        <v>63</v>
      </c>
      <c r="D181" s="26"/>
      <c r="E181" s="100"/>
      <c r="F181" s="26"/>
      <c r="G181" s="26"/>
      <c r="H181" s="60"/>
    </row>
    <row r="182" spans="1:980" s="79" customFormat="1" ht="49.5" x14ac:dyDescent="0.25">
      <c r="A182" s="26"/>
      <c r="B182" s="26"/>
      <c r="C182" s="26" t="s">
        <v>270</v>
      </c>
      <c r="D182" s="26"/>
      <c r="E182" s="100"/>
      <c r="F182" s="26"/>
      <c r="G182" s="26"/>
      <c r="H182" s="60"/>
    </row>
    <row r="183" spans="1:980" s="79" customFormat="1" ht="16.5" x14ac:dyDescent="0.25">
      <c r="A183" s="26"/>
      <c r="B183" s="26" t="s">
        <v>232</v>
      </c>
      <c r="C183" s="27" t="s">
        <v>59</v>
      </c>
      <c r="D183" s="81"/>
      <c r="E183" s="99">
        <v>1100000</v>
      </c>
      <c r="F183" s="81">
        <v>3504797.8</v>
      </c>
      <c r="G183" s="81">
        <v>3504797.8</v>
      </c>
      <c r="H183" s="81"/>
    </row>
    <row r="184" spans="1:980" s="79" customFormat="1" ht="33" x14ac:dyDescent="0.25">
      <c r="A184" s="26"/>
      <c r="B184" s="26"/>
      <c r="C184" s="26" t="s">
        <v>233</v>
      </c>
      <c r="D184" s="26"/>
      <c r="E184" s="26"/>
      <c r="F184" s="26"/>
      <c r="G184" s="26"/>
      <c r="H184" s="60"/>
    </row>
    <row r="185" spans="1:980" s="79" customFormat="1" ht="16.5" x14ac:dyDescent="0.25">
      <c r="A185" s="26"/>
      <c r="B185" s="26"/>
      <c r="C185" s="27" t="s">
        <v>61</v>
      </c>
      <c r="D185" s="26"/>
      <c r="E185" s="26"/>
      <c r="F185" s="26"/>
      <c r="G185" s="26"/>
      <c r="H185" s="60"/>
    </row>
    <row r="186" spans="1:980" s="79" customFormat="1" ht="16.5" x14ac:dyDescent="0.25">
      <c r="A186" s="26"/>
      <c r="B186" s="26"/>
      <c r="C186" s="26" t="s">
        <v>271</v>
      </c>
      <c r="D186" s="26"/>
      <c r="E186" s="26"/>
      <c r="F186" s="26"/>
      <c r="G186" s="26"/>
      <c r="H186" s="60"/>
    </row>
    <row r="187" spans="1:980" s="79" customFormat="1" ht="16.5" x14ac:dyDescent="0.25">
      <c r="A187" s="26"/>
      <c r="B187" s="26"/>
      <c r="C187" s="27" t="s">
        <v>63</v>
      </c>
      <c r="D187" s="26"/>
      <c r="E187" s="26"/>
      <c r="F187" s="26"/>
      <c r="G187" s="26"/>
      <c r="H187" s="60"/>
    </row>
    <row r="188" spans="1:980" s="79" customFormat="1" ht="49.5" x14ac:dyDescent="0.25">
      <c r="A188" s="26"/>
      <c r="B188" s="26"/>
      <c r="C188" s="26" t="s">
        <v>272</v>
      </c>
      <c r="D188" s="26"/>
      <c r="E188" s="26"/>
      <c r="F188" s="26"/>
      <c r="G188" s="26"/>
      <c r="H188" s="60"/>
    </row>
    <row r="189" spans="1:980" ht="49.5" x14ac:dyDescent="0.3">
      <c r="A189" s="26"/>
      <c r="B189" s="26"/>
      <c r="C189" s="26" t="s">
        <v>75</v>
      </c>
      <c r="D189" s="26"/>
      <c r="E189" s="26"/>
      <c r="F189" s="26"/>
      <c r="G189" s="26"/>
      <c r="H189" s="28"/>
    </row>
    <row r="190" spans="1:980" ht="16.5" x14ac:dyDescent="0.3">
      <c r="A190" s="26"/>
      <c r="B190" s="26"/>
      <c r="C190" s="27" t="s">
        <v>55</v>
      </c>
      <c r="D190" s="26"/>
      <c r="E190" s="26"/>
      <c r="F190" s="26"/>
      <c r="G190" s="26"/>
      <c r="H190" s="28"/>
    </row>
    <row r="191" spans="1:980" ht="49.5" x14ac:dyDescent="0.3">
      <c r="A191" s="26"/>
      <c r="B191" s="26"/>
      <c r="C191" s="26" t="s">
        <v>76</v>
      </c>
      <c r="D191" s="26"/>
      <c r="E191" s="26"/>
      <c r="F191" s="26"/>
      <c r="G191" s="26"/>
      <c r="H191" s="28"/>
    </row>
    <row r="192" spans="1:980" s="86" customFormat="1" ht="16.350000000000001" customHeight="1" x14ac:dyDescent="0.25">
      <c r="A192" s="93">
        <v>1220</v>
      </c>
      <c r="B192" s="94"/>
      <c r="C192" s="95" t="s">
        <v>51</v>
      </c>
      <c r="D192" s="96">
        <v>1955000</v>
      </c>
      <c r="E192" s="97"/>
      <c r="F192" s="97"/>
      <c r="G192" s="97"/>
      <c r="H192" s="97"/>
      <c r="AKO192" s="87"/>
      <c r="AKP192" s="87"/>
      <c r="AKQ192" s="87"/>
      <c r="AKR192" s="87"/>
    </row>
    <row r="193" spans="1:980" s="86" customFormat="1" ht="16.350000000000001" customHeight="1" x14ac:dyDescent="0.25">
      <c r="A193" s="84"/>
      <c r="B193" s="84"/>
      <c r="C193" s="84" t="s">
        <v>273</v>
      </c>
      <c r="D193" s="85"/>
      <c r="E193" s="92"/>
      <c r="F193" s="92"/>
      <c r="G193" s="92"/>
      <c r="H193" s="92"/>
      <c r="AKO193" s="87"/>
      <c r="AKP193" s="87"/>
      <c r="AKQ193" s="87"/>
      <c r="AKR193" s="87"/>
    </row>
    <row r="194" spans="1:980" s="86" customFormat="1" ht="16.350000000000001" customHeight="1" x14ac:dyDescent="0.25">
      <c r="A194" s="84"/>
      <c r="B194" s="84"/>
      <c r="C194" s="83" t="s">
        <v>53</v>
      </c>
      <c r="D194" s="85"/>
      <c r="E194" s="92"/>
      <c r="F194" s="92"/>
      <c r="G194" s="92"/>
      <c r="H194" s="92"/>
      <c r="AKO194" s="87"/>
      <c r="AKP194" s="87"/>
      <c r="AKQ194" s="87"/>
      <c r="AKR194" s="87"/>
    </row>
    <row r="195" spans="1:980" s="86" customFormat="1" ht="16.350000000000001" customHeight="1" x14ac:dyDescent="0.25">
      <c r="A195" s="84"/>
      <c r="B195" s="84"/>
      <c r="C195" s="84" t="s">
        <v>274</v>
      </c>
      <c r="D195" s="85"/>
      <c r="E195" s="92"/>
      <c r="F195" s="92"/>
      <c r="G195" s="92"/>
      <c r="H195" s="92"/>
      <c r="AKO195" s="87"/>
      <c r="AKP195" s="87"/>
      <c r="AKQ195" s="87"/>
      <c r="AKR195" s="87"/>
    </row>
    <row r="196" spans="1:980" s="86" customFormat="1" ht="16.350000000000001" customHeight="1" x14ac:dyDescent="0.25">
      <c r="A196" s="84"/>
      <c r="B196" s="84"/>
      <c r="C196" s="83" t="s">
        <v>55</v>
      </c>
      <c r="D196" s="85"/>
      <c r="E196" s="92"/>
      <c r="F196" s="92"/>
      <c r="G196" s="92"/>
      <c r="H196" s="92"/>
      <c r="AKO196" s="87"/>
      <c r="AKP196" s="87"/>
      <c r="AKQ196" s="87"/>
      <c r="AKR196" s="87"/>
    </row>
    <row r="197" spans="1:980" s="86" customFormat="1" ht="16.350000000000001" customHeight="1" x14ac:dyDescent="0.25">
      <c r="A197" s="84"/>
      <c r="B197" s="84"/>
      <c r="C197" s="84" t="s">
        <v>275</v>
      </c>
      <c r="D197" s="85"/>
      <c r="E197" s="92"/>
      <c r="F197" s="92"/>
      <c r="G197" s="92"/>
      <c r="H197" s="92"/>
      <c r="AKO197" s="87"/>
      <c r="AKP197" s="87"/>
      <c r="AKQ197" s="87"/>
      <c r="AKR197" s="87"/>
    </row>
    <row r="198" spans="1:980" s="86" customFormat="1" ht="16.350000000000001" customHeight="1" x14ac:dyDescent="0.25">
      <c r="A198" s="256" t="s">
        <v>57</v>
      </c>
      <c r="B198" s="257"/>
      <c r="C198" s="258"/>
      <c r="D198" s="85"/>
      <c r="E198" s="92"/>
      <c r="F198" s="92"/>
      <c r="G198" s="92"/>
      <c r="H198" s="92"/>
      <c r="AKO198" s="87"/>
      <c r="AKP198" s="87"/>
      <c r="AKQ198" s="87"/>
      <c r="AKR198" s="87"/>
    </row>
    <row r="199" spans="1:980" s="86" customFormat="1" ht="16.350000000000001" customHeight="1" x14ac:dyDescent="0.25">
      <c r="A199" s="84"/>
      <c r="B199" s="84">
        <v>31002</v>
      </c>
      <c r="C199" s="88" t="s">
        <v>59</v>
      </c>
      <c r="D199" s="85">
        <v>1955000</v>
      </c>
      <c r="E199" s="92"/>
      <c r="F199" s="92"/>
      <c r="G199" s="92"/>
      <c r="H199" s="92"/>
      <c r="AKO199" s="87"/>
      <c r="AKP199" s="87"/>
      <c r="AKQ199" s="87"/>
      <c r="AKR199" s="87"/>
    </row>
    <row r="200" spans="1:980" s="86" customFormat="1" ht="16.350000000000001" customHeight="1" x14ac:dyDescent="0.25">
      <c r="A200" s="84"/>
      <c r="B200" s="84"/>
      <c r="C200" s="89" t="s">
        <v>163</v>
      </c>
      <c r="D200" s="90"/>
      <c r="E200" s="92"/>
      <c r="F200" s="92"/>
      <c r="G200" s="92"/>
      <c r="H200" s="92"/>
      <c r="AKO200" s="87"/>
      <c r="AKP200" s="87"/>
      <c r="AKQ200" s="87"/>
      <c r="AKR200" s="87"/>
    </row>
    <row r="201" spans="1:980" s="86" customFormat="1" ht="16.350000000000001" customHeight="1" x14ac:dyDescent="0.25">
      <c r="A201" s="84"/>
      <c r="B201" s="84"/>
      <c r="C201" s="88" t="s">
        <v>61</v>
      </c>
      <c r="D201" s="90"/>
      <c r="E201" s="92"/>
      <c r="F201" s="92"/>
      <c r="G201" s="92"/>
      <c r="H201" s="92"/>
      <c r="AKO201" s="87"/>
      <c r="AKP201" s="87"/>
      <c r="AKQ201" s="87"/>
      <c r="AKR201" s="87"/>
    </row>
    <row r="202" spans="1:980" s="86" customFormat="1" ht="16.350000000000001" customHeight="1" x14ac:dyDescent="0.25">
      <c r="A202" s="84"/>
      <c r="B202" s="84"/>
      <c r="C202" s="89" t="s">
        <v>276</v>
      </c>
      <c r="D202" s="90"/>
      <c r="E202" s="92"/>
      <c r="F202" s="92"/>
      <c r="G202" s="92"/>
      <c r="H202" s="92"/>
      <c r="AKO202" s="87"/>
      <c r="AKP202" s="87"/>
      <c r="AKQ202" s="87"/>
      <c r="AKR202" s="87"/>
    </row>
    <row r="203" spans="1:980" s="86" customFormat="1" ht="16.350000000000001" customHeight="1" x14ac:dyDescent="0.25">
      <c r="A203" s="84"/>
      <c r="B203" s="84"/>
      <c r="C203" s="88" t="s">
        <v>63</v>
      </c>
      <c r="D203" s="90"/>
      <c r="E203" s="92"/>
      <c r="F203" s="92"/>
      <c r="G203" s="92"/>
      <c r="H203" s="92"/>
      <c r="AKO203" s="87"/>
      <c r="AKP203" s="87"/>
      <c r="AKQ203" s="87"/>
      <c r="AKR203" s="87"/>
    </row>
    <row r="204" spans="1:980" s="86" customFormat="1" ht="34.35" customHeight="1" x14ac:dyDescent="0.25">
      <c r="A204" s="84"/>
      <c r="B204" s="84"/>
      <c r="C204" s="91" t="s">
        <v>265</v>
      </c>
      <c r="D204" s="90"/>
      <c r="E204" s="92"/>
      <c r="F204" s="92"/>
      <c r="G204" s="92"/>
      <c r="H204" s="92"/>
      <c r="AKO204" s="87"/>
      <c r="AKP204" s="87"/>
      <c r="AKQ204" s="87"/>
      <c r="AKR204" s="87"/>
    </row>
  </sheetData>
  <mergeCells count="7">
    <mergeCell ref="A158:G158"/>
    <mergeCell ref="A198:C198"/>
    <mergeCell ref="A8:B9"/>
    <mergeCell ref="C8:C9"/>
    <mergeCell ref="A17:G17"/>
    <mergeCell ref="A126:G126"/>
    <mergeCell ref="A145:G145"/>
  </mergeCells>
  <pageMargins left="0.25" right="0.25" top="0.75" bottom="0.75" header="0.3" footer="0.3"/>
  <pageSetup paperSize="9" scale="55" orientation="portrait" r:id="rId1"/>
  <rowBreaks count="1" manualBreakCount="1">
    <brk id="166" max="10" man="1"/>
  </rowBreaks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1"/>
  <sheetViews>
    <sheetView topLeftCell="A10" workbookViewId="0">
      <selection activeCell="I40" sqref="I40"/>
    </sheetView>
  </sheetViews>
  <sheetFormatPr defaultRowHeight="15" x14ac:dyDescent="0.25"/>
  <cols>
    <col min="1" max="1" width="1.140625" customWidth="1"/>
    <col min="2" max="2" width="11.7109375" customWidth="1"/>
    <col min="3" max="3" width="26.7109375" customWidth="1"/>
    <col min="5" max="5" width="40.28515625" customWidth="1"/>
    <col min="6" max="6" width="9.140625" hidden="1" customWidth="1"/>
    <col min="7" max="7" width="17.140625" customWidth="1"/>
    <col min="8" max="8" width="9.140625" hidden="1" customWidth="1"/>
    <col min="9" max="9" width="17.42578125" customWidth="1"/>
    <col min="10" max="10" width="9.140625" hidden="1" customWidth="1"/>
    <col min="11" max="11" width="15.7109375" customWidth="1"/>
    <col min="12" max="12" width="0.140625" customWidth="1"/>
    <col min="13" max="13" width="9.140625" customWidth="1"/>
    <col min="14" max="14" width="0.140625" customWidth="1"/>
    <col min="15" max="15" width="9.140625" customWidth="1"/>
    <col min="16" max="16" width="9.140625" hidden="1" customWidth="1"/>
    <col min="17" max="17" width="9.140625" customWidth="1"/>
    <col min="18" max="18" width="0.140625" customWidth="1"/>
    <col min="19" max="19" width="9" customWidth="1"/>
    <col min="20" max="20" width="0.140625" hidden="1" customWidth="1"/>
    <col min="21" max="21" width="9.140625" customWidth="1"/>
    <col min="22" max="22" width="0.140625" customWidth="1"/>
    <col min="23" max="23" width="8.5703125" customWidth="1"/>
    <col min="24" max="24" width="9.140625" hidden="1" customWidth="1"/>
    <col min="25" max="25" width="16.85546875" customWidth="1"/>
    <col min="26" max="26" width="9.140625" hidden="1" customWidth="1"/>
    <col min="27" max="27" width="18.7109375" customWidth="1"/>
    <col min="28" max="28" width="0.140625" hidden="1" customWidth="1"/>
    <col min="29" max="29" width="16.7109375" customWidth="1"/>
    <col min="30" max="30" width="4.140625" hidden="1" customWidth="1"/>
  </cols>
  <sheetData>
    <row r="3" spans="2:30" ht="17.25" x14ac:dyDescent="0.25">
      <c r="B3" s="64" t="s">
        <v>234</v>
      </c>
    </row>
    <row r="4" spans="2:30" ht="20.25" x14ac:dyDescent="0.25">
      <c r="B4" s="75"/>
    </row>
    <row r="5" spans="2:30" ht="24" customHeight="1" x14ac:dyDescent="0.25">
      <c r="B5" s="76" t="s">
        <v>235</v>
      </c>
    </row>
    <row r="6" spans="2:30" ht="15.75" customHeight="1" x14ac:dyDescent="0.25">
      <c r="B6" s="76"/>
    </row>
    <row r="7" spans="2:30" ht="25.5" customHeight="1" thickBot="1" x14ac:dyDescent="0.3">
      <c r="B7" s="395" t="s">
        <v>49</v>
      </c>
      <c r="C7" s="395"/>
      <c r="D7" s="395"/>
      <c r="E7" s="395"/>
      <c r="F7" s="395"/>
      <c r="G7" s="395"/>
      <c r="H7" s="395"/>
      <c r="I7" s="395"/>
      <c r="J7" s="395"/>
      <c r="K7" s="395"/>
    </row>
    <row r="8" spans="2:30" ht="17.25" x14ac:dyDescent="0.25">
      <c r="B8" s="382" t="s">
        <v>1</v>
      </c>
      <c r="C8" s="335"/>
      <c r="D8" s="333" t="s">
        <v>236</v>
      </c>
      <c r="E8" s="383"/>
      <c r="F8" s="398" t="s">
        <v>237</v>
      </c>
      <c r="G8" s="399"/>
      <c r="H8" s="399"/>
      <c r="I8" s="399"/>
      <c r="J8" s="399"/>
      <c r="K8" s="400"/>
      <c r="L8" s="398" t="s">
        <v>238</v>
      </c>
      <c r="M8" s="399"/>
      <c r="N8" s="399"/>
      <c r="O8" s="399"/>
      <c r="P8" s="399"/>
      <c r="Q8" s="400"/>
      <c r="R8" s="382" t="s">
        <v>239</v>
      </c>
      <c r="S8" s="334"/>
      <c r="T8" s="334"/>
      <c r="U8" s="334"/>
      <c r="V8" s="334"/>
      <c r="W8" s="383"/>
      <c r="X8" s="386" t="s">
        <v>241</v>
      </c>
      <c r="Y8" s="387"/>
      <c r="Z8" s="387"/>
      <c r="AA8" s="387"/>
      <c r="AB8" s="387"/>
      <c r="AC8" s="387"/>
      <c r="AD8" s="388"/>
    </row>
    <row r="9" spans="2:30" ht="85.5" customHeight="1" thickBot="1" x14ac:dyDescent="0.3">
      <c r="B9" s="384"/>
      <c r="C9" s="338"/>
      <c r="D9" s="396"/>
      <c r="E9" s="397"/>
      <c r="F9" s="389"/>
      <c r="G9" s="390"/>
      <c r="H9" s="390"/>
      <c r="I9" s="390"/>
      <c r="J9" s="390"/>
      <c r="K9" s="391"/>
      <c r="L9" s="389"/>
      <c r="M9" s="390"/>
      <c r="N9" s="390"/>
      <c r="O9" s="390"/>
      <c r="P9" s="390"/>
      <c r="Q9" s="391"/>
      <c r="R9" s="384" t="s">
        <v>240</v>
      </c>
      <c r="S9" s="337"/>
      <c r="T9" s="337"/>
      <c r="U9" s="337"/>
      <c r="V9" s="337"/>
      <c r="W9" s="385"/>
      <c r="X9" s="389"/>
      <c r="Y9" s="390"/>
      <c r="Z9" s="390"/>
      <c r="AA9" s="390"/>
      <c r="AB9" s="390"/>
      <c r="AC9" s="390"/>
      <c r="AD9" s="391"/>
    </row>
    <row r="10" spans="2:30" ht="18" thickBot="1" x14ac:dyDescent="0.3">
      <c r="B10" s="192" t="s">
        <v>158</v>
      </c>
      <c r="C10" s="193" t="s">
        <v>159</v>
      </c>
      <c r="D10" s="392"/>
      <c r="E10" s="393"/>
      <c r="F10" s="378" t="s">
        <v>101</v>
      </c>
      <c r="G10" s="379"/>
      <c r="H10" s="378" t="s">
        <v>102</v>
      </c>
      <c r="I10" s="379"/>
      <c r="J10" s="378" t="s">
        <v>242</v>
      </c>
      <c r="K10" s="379"/>
      <c r="L10" s="378" t="s">
        <v>101</v>
      </c>
      <c r="M10" s="379"/>
      <c r="N10" s="378" t="s">
        <v>102</v>
      </c>
      <c r="O10" s="379"/>
      <c r="P10" s="378" t="s">
        <v>242</v>
      </c>
      <c r="Q10" s="379"/>
      <c r="R10" s="378" t="s">
        <v>101</v>
      </c>
      <c r="S10" s="379"/>
      <c r="T10" s="378" t="s">
        <v>102</v>
      </c>
      <c r="U10" s="379"/>
      <c r="V10" s="378" t="s">
        <v>242</v>
      </c>
      <c r="W10" s="379"/>
      <c r="X10" s="378" t="s">
        <v>101</v>
      </c>
      <c r="Y10" s="379"/>
      <c r="Z10" s="378" t="s">
        <v>102</v>
      </c>
      <c r="AA10" s="379"/>
      <c r="AB10" s="378" t="s">
        <v>242</v>
      </c>
      <c r="AC10" s="379"/>
      <c r="AD10" s="65"/>
    </row>
    <row r="11" spans="2:30" ht="36" customHeight="1" thickBot="1" x14ac:dyDescent="0.3">
      <c r="B11" s="380" t="s">
        <v>243</v>
      </c>
      <c r="C11" s="381"/>
      <c r="D11" s="381"/>
      <c r="E11" s="381"/>
      <c r="F11" s="365"/>
      <c r="G11" s="364"/>
      <c r="H11" s="365"/>
      <c r="I11" s="364"/>
      <c r="J11" s="365"/>
      <c r="K11" s="364"/>
      <c r="L11" s="365"/>
      <c r="M11" s="364"/>
      <c r="N11" s="365"/>
      <c r="O11" s="364"/>
      <c r="P11" s="365"/>
      <c r="Q11" s="364"/>
      <c r="R11" s="365"/>
      <c r="S11" s="364"/>
      <c r="T11" s="365"/>
      <c r="U11" s="364"/>
      <c r="V11" s="365"/>
      <c r="W11" s="364"/>
      <c r="X11" s="365"/>
      <c r="Y11" s="364"/>
      <c r="Z11" s="365"/>
      <c r="AA11" s="364"/>
      <c r="AB11" s="365"/>
      <c r="AC11" s="173"/>
      <c r="AD11" s="65"/>
    </row>
    <row r="12" spans="2:30" ht="99" customHeight="1" thickBot="1" x14ac:dyDescent="0.3">
      <c r="B12" s="179">
        <v>1100</v>
      </c>
      <c r="C12" s="180"/>
      <c r="D12" s="371" t="s">
        <v>74</v>
      </c>
      <c r="E12" s="372"/>
      <c r="F12" s="368">
        <f>+G13+G14</f>
        <v>1187708.6000000001</v>
      </c>
      <c r="G12" s="370"/>
      <c r="H12" s="368">
        <f t="shared" ref="H12" si="0">+I13+I14</f>
        <v>1214651.8999999999</v>
      </c>
      <c r="I12" s="370"/>
      <c r="J12" s="368">
        <f t="shared" ref="J12" si="1">+K13+K14</f>
        <v>1232058.7</v>
      </c>
      <c r="K12" s="370"/>
      <c r="L12" s="359"/>
      <c r="M12" s="360"/>
      <c r="N12" s="359"/>
      <c r="O12" s="360"/>
      <c r="P12" s="359"/>
      <c r="Q12" s="360"/>
      <c r="R12" s="359"/>
      <c r="S12" s="360"/>
      <c r="T12" s="359"/>
      <c r="U12" s="360"/>
      <c r="V12" s="359"/>
      <c r="W12" s="360"/>
      <c r="X12" s="374">
        <f>+Y13+Y14</f>
        <v>1187708.6000000001</v>
      </c>
      <c r="Y12" s="375"/>
      <c r="Z12" s="374">
        <f t="shared" ref="Z12" si="2">+AA13+AA14</f>
        <v>1214651.8999999999</v>
      </c>
      <c r="AA12" s="375"/>
      <c r="AB12" s="374">
        <f t="shared" ref="AB12" si="3">+AC13+AC14</f>
        <v>1232058.7</v>
      </c>
      <c r="AC12" s="375"/>
      <c r="AD12" s="65"/>
    </row>
    <row r="13" spans="2:30" ht="150.75" customHeight="1" thickBot="1" x14ac:dyDescent="0.3">
      <c r="B13" s="179"/>
      <c r="C13" s="180">
        <v>11001</v>
      </c>
      <c r="D13" s="371" t="s">
        <v>77</v>
      </c>
      <c r="E13" s="372"/>
      <c r="F13" s="248"/>
      <c r="G13" s="251">
        <v>933706.1</v>
      </c>
      <c r="H13" s="244">
        <v>956473.7</v>
      </c>
      <c r="I13" s="251">
        <v>956473.7</v>
      </c>
      <c r="J13" s="244">
        <v>971280.4</v>
      </c>
      <c r="K13" s="251">
        <v>971280.4</v>
      </c>
      <c r="L13" s="250"/>
      <c r="M13" s="245"/>
      <c r="N13" s="244"/>
      <c r="O13" s="245"/>
      <c r="P13" s="244"/>
      <c r="Q13" s="245"/>
      <c r="R13" s="244"/>
      <c r="S13" s="245"/>
      <c r="T13" s="244"/>
      <c r="U13" s="245"/>
      <c r="V13" s="244"/>
      <c r="W13" s="245"/>
      <c r="X13" s="249"/>
      <c r="Y13" s="251">
        <v>933706.1</v>
      </c>
      <c r="Z13" s="244">
        <v>956473.7</v>
      </c>
      <c r="AA13" s="251">
        <v>956473.7</v>
      </c>
      <c r="AB13" s="244">
        <v>971280.4</v>
      </c>
      <c r="AC13" s="251">
        <v>971280.4</v>
      </c>
      <c r="AD13" s="65"/>
    </row>
    <row r="14" spans="2:30" ht="99" customHeight="1" thickBot="1" x14ac:dyDescent="0.3">
      <c r="B14" s="179"/>
      <c r="C14" s="180">
        <v>11005</v>
      </c>
      <c r="D14" s="371" t="s">
        <v>79</v>
      </c>
      <c r="E14" s="372"/>
      <c r="F14" s="245"/>
      <c r="G14" s="251">
        <v>254002.5</v>
      </c>
      <c r="H14" s="244">
        <v>258178.2</v>
      </c>
      <c r="I14" s="251">
        <v>258178.2</v>
      </c>
      <c r="J14" s="244">
        <v>260778.3</v>
      </c>
      <c r="K14" s="251">
        <v>260778.3</v>
      </c>
      <c r="L14" s="250"/>
      <c r="M14" s="245"/>
      <c r="N14" s="244"/>
      <c r="O14" s="245"/>
      <c r="P14" s="244"/>
      <c r="Q14" s="245"/>
      <c r="R14" s="244"/>
      <c r="S14" s="245"/>
      <c r="T14" s="244"/>
      <c r="U14" s="245"/>
      <c r="V14" s="244"/>
      <c r="W14" s="245"/>
      <c r="X14" s="249"/>
      <c r="Y14" s="251">
        <v>254002.5</v>
      </c>
      <c r="Z14" s="244">
        <v>258178.2</v>
      </c>
      <c r="AA14" s="251">
        <v>258178.2</v>
      </c>
      <c r="AB14" s="244">
        <v>260778.3</v>
      </c>
      <c r="AC14" s="251">
        <v>260778.3</v>
      </c>
      <c r="AD14" s="65"/>
    </row>
    <row r="15" spans="2:30" ht="99" customHeight="1" thickBot="1" x14ac:dyDescent="0.3">
      <c r="B15" s="179">
        <v>1119</v>
      </c>
      <c r="C15" s="180"/>
      <c r="D15" s="371" t="s">
        <v>82</v>
      </c>
      <c r="E15" s="372"/>
      <c r="F15" s="368">
        <v>6844153.7000000002</v>
      </c>
      <c r="G15" s="401"/>
      <c r="H15" s="402">
        <v>7844153.7000000002</v>
      </c>
      <c r="I15" s="401"/>
      <c r="J15" s="402">
        <v>7844153.7000000002</v>
      </c>
      <c r="K15" s="401"/>
      <c r="L15" s="359"/>
      <c r="M15" s="360"/>
      <c r="N15" s="359"/>
      <c r="O15" s="360"/>
      <c r="P15" s="359"/>
      <c r="Q15" s="360"/>
      <c r="R15" s="359"/>
      <c r="S15" s="360"/>
      <c r="T15" s="359"/>
      <c r="U15" s="360"/>
      <c r="V15" s="359"/>
      <c r="W15" s="360"/>
      <c r="X15" s="374">
        <v>6844153.7000000002</v>
      </c>
      <c r="Y15" s="375"/>
      <c r="Z15" s="374">
        <v>7844153.7000000002</v>
      </c>
      <c r="AA15" s="375"/>
      <c r="AB15" s="374">
        <v>7844153.7000000002</v>
      </c>
      <c r="AC15" s="375"/>
      <c r="AD15" s="65"/>
    </row>
    <row r="16" spans="2:30" ht="109.5" customHeight="1" thickBot="1" x14ac:dyDescent="0.3">
      <c r="B16" s="179"/>
      <c r="C16" s="180">
        <v>11001</v>
      </c>
      <c r="D16" s="394" t="s">
        <v>24</v>
      </c>
      <c r="E16" s="372"/>
      <c r="F16" s="246">
        <v>6844153.7000000002</v>
      </c>
      <c r="G16" s="247">
        <v>6844153.7000000002</v>
      </c>
      <c r="H16" s="247">
        <v>7844153.7000000002</v>
      </c>
      <c r="I16" s="247">
        <v>7844153.7000000002</v>
      </c>
      <c r="J16" s="247">
        <v>7844153.7000000002</v>
      </c>
      <c r="K16" s="247">
        <v>7844153.7000000002</v>
      </c>
      <c r="L16" s="357"/>
      <c r="M16" s="358"/>
      <c r="N16" s="357"/>
      <c r="O16" s="358"/>
      <c r="P16" s="357"/>
      <c r="Q16" s="358"/>
      <c r="R16" s="357"/>
      <c r="S16" s="358"/>
      <c r="T16" s="357"/>
      <c r="U16" s="358"/>
      <c r="V16" s="357"/>
      <c r="W16" s="358"/>
      <c r="X16" s="374">
        <v>6844153.7000000002</v>
      </c>
      <c r="Y16" s="375"/>
      <c r="Z16" s="374">
        <v>7844153.7000000002</v>
      </c>
      <c r="AA16" s="375"/>
      <c r="AB16" s="374">
        <v>7844154.7000000002</v>
      </c>
      <c r="AC16" s="375"/>
      <c r="AD16" s="65"/>
    </row>
    <row r="17" spans="2:31" ht="60.75" customHeight="1" thickBot="1" x14ac:dyDescent="0.3">
      <c r="B17" s="194">
        <v>1164</v>
      </c>
      <c r="C17" s="181"/>
      <c r="D17" s="394" t="s">
        <v>15</v>
      </c>
      <c r="E17" s="372"/>
      <c r="F17" s="376">
        <v>99279</v>
      </c>
      <c r="G17" s="377"/>
      <c r="H17" s="376">
        <v>99279</v>
      </c>
      <c r="I17" s="377"/>
      <c r="J17" s="376">
        <v>99279</v>
      </c>
      <c r="K17" s="377"/>
      <c r="L17" s="355"/>
      <c r="M17" s="356"/>
      <c r="N17" s="355"/>
      <c r="O17" s="356"/>
      <c r="P17" s="355"/>
      <c r="Q17" s="356"/>
      <c r="R17" s="355"/>
      <c r="S17" s="356"/>
      <c r="T17" s="355"/>
      <c r="U17" s="356"/>
      <c r="V17" s="355"/>
      <c r="W17" s="356"/>
      <c r="X17" s="376">
        <v>99279</v>
      </c>
      <c r="Y17" s="377"/>
      <c r="Z17" s="376">
        <v>99279</v>
      </c>
      <c r="AA17" s="377"/>
      <c r="AB17" s="376">
        <v>99279</v>
      </c>
      <c r="AC17" s="377"/>
      <c r="AD17" s="65"/>
    </row>
    <row r="18" spans="2:31" ht="60.75" customHeight="1" thickBot="1" x14ac:dyDescent="0.3">
      <c r="B18" s="194"/>
      <c r="C18" s="181">
        <v>11002</v>
      </c>
      <c r="D18" s="394" t="s">
        <v>17</v>
      </c>
      <c r="E18" s="372"/>
      <c r="F18" s="368">
        <v>99279</v>
      </c>
      <c r="G18" s="369"/>
      <c r="H18" s="368">
        <v>99279</v>
      </c>
      <c r="I18" s="369"/>
      <c r="J18" s="368">
        <v>99279</v>
      </c>
      <c r="K18" s="369"/>
      <c r="L18" s="355"/>
      <c r="M18" s="356"/>
      <c r="N18" s="355"/>
      <c r="O18" s="356"/>
      <c r="P18" s="355"/>
      <c r="Q18" s="356"/>
      <c r="R18" s="355"/>
      <c r="S18" s="356"/>
      <c r="T18" s="355"/>
      <c r="U18" s="356"/>
      <c r="V18" s="355"/>
      <c r="W18" s="356"/>
      <c r="X18" s="376">
        <v>99279</v>
      </c>
      <c r="Y18" s="377"/>
      <c r="Z18" s="368">
        <v>99279</v>
      </c>
      <c r="AA18" s="369"/>
      <c r="AB18" s="368">
        <v>99279</v>
      </c>
      <c r="AC18" s="369"/>
      <c r="AD18" s="65"/>
    </row>
    <row r="19" spans="2:31" ht="36.75" customHeight="1" thickBot="1" x14ac:dyDescent="0.3">
      <c r="B19" s="366" t="s">
        <v>244</v>
      </c>
      <c r="C19" s="367"/>
      <c r="D19" s="367"/>
      <c r="E19" s="367"/>
      <c r="F19" s="362"/>
      <c r="G19" s="361"/>
      <c r="H19" s="362"/>
      <c r="I19" s="361"/>
      <c r="J19" s="362"/>
      <c r="K19" s="361"/>
      <c r="L19" s="362"/>
      <c r="M19" s="361"/>
      <c r="N19" s="362"/>
      <c r="O19" s="361"/>
      <c r="P19" s="362"/>
      <c r="Q19" s="361"/>
      <c r="R19" s="362"/>
      <c r="S19" s="361"/>
      <c r="T19" s="362"/>
      <c r="U19" s="361"/>
      <c r="V19" s="362"/>
      <c r="W19" s="363"/>
      <c r="X19" s="327"/>
      <c r="Y19" s="364"/>
      <c r="Z19" s="365"/>
      <c r="AA19" s="364"/>
      <c r="AB19" s="365"/>
      <c r="AC19" s="173"/>
      <c r="AD19" s="65"/>
    </row>
    <row r="20" spans="2:31" ht="73.5" customHeight="1" thickBot="1" x14ac:dyDescent="0.3">
      <c r="B20" s="174">
        <v>1043</v>
      </c>
      <c r="C20" s="175"/>
      <c r="D20" s="371" t="s">
        <v>208</v>
      </c>
      <c r="E20" s="372"/>
      <c r="F20" s="373">
        <f>+F21+G22+F23+F24+F25</f>
        <v>3777000</v>
      </c>
      <c r="G20" s="360"/>
      <c r="H20" s="373">
        <f t="shared" ref="H20" si="4">+H21+I22+H23+H24+H25</f>
        <v>1503000</v>
      </c>
      <c r="I20" s="360"/>
      <c r="J20" s="373">
        <f t="shared" ref="J20" si="5">+J21+K22+J23+J24+J25</f>
        <v>1278200</v>
      </c>
      <c r="K20" s="360"/>
      <c r="L20" s="359"/>
      <c r="M20" s="360"/>
      <c r="N20" s="359"/>
      <c r="O20" s="360"/>
      <c r="P20" s="359"/>
      <c r="Q20" s="360"/>
      <c r="R20" s="359"/>
      <c r="S20" s="360"/>
      <c r="T20" s="359"/>
      <c r="U20" s="360"/>
      <c r="V20" s="359"/>
      <c r="W20" s="360"/>
      <c r="X20" s="373">
        <f>+X21+X22+Y23+Y24+Y25</f>
        <v>3777000</v>
      </c>
      <c r="Y20" s="360"/>
      <c r="Z20" s="373">
        <f t="shared" ref="Z20" si="6">+Z21+Z22+AA23+AA24+AA25</f>
        <v>1503000</v>
      </c>
      <c r="AA20" s="360"/>
      <c r="AB20" s="373">
        <f t="shared" ref="AB20" si="7">+AB21+AB22+AC23+AC24+AC25</f>
        <v>1278200</v>
      </c>
      <c r="AC20" s="360"/>
      <c r="AD20" s="65"/>
    </row>
    <row r="21" spans="2:31" ht="45.75" customHeight="1" thickBot="1" x14ac:dyDescent="0.3">
      <c r="B21" s="179"/>
      <c r="C21" s="180">
        <v>11004</v>
      </c>
      <c r="D21" s="394" t="s">
        <v>60</v>
      </c>
      <c r="E21" s="372"/>
      <c r="F21" s="368">
        <v>280000</v>
      </c>
      <c r="G21" s="369"/>
      <c r="H21" s="368">
        <v>280000</v>
      </c>
      <c r="I21" s="369"/>
      <c r="J21" s="368">
        <v>280000</v>
      </c>
      <c r="K21" s="369"/>
      <c r="L21" s="357"/>
      <c r="M21" s="358"/>
      <c r="N21" s="357"/>
      <c r="O21" s="358"/>
      <c r="P21" s="357"/>
      <c r="Q21" s="358"/>
      <c r="R21" s="357"/>
      <c r="S21" s="358"/>
      <c r="T21" s="357"/>
      <c r="U21" s="358"/>
      <c r="V21" s="357"/>
      <c r="W21" s="358"/>
      <c r="X21" s="368">
        <v>280000</v>
      </c>
      <c r="Y21" s="369"/>
      <c r="Z21" s="368">
        <v>280000</v>
      </c>
      <c r="AA21" s="369"/>
      <c r="AB21" s="368">
        <v>280000</v>
      </c>
      <c r="AC21" s="369"/>
      <c r="AD21" s="65"/>
    </row>
    <row r="22" spans="2:31" ht="45.75" customHeight="1" thickBot="1" x14ac:dyDescent="0.3">
      <c r="B22" s="194"/>
      <c r="C22" s="181">
        <v>11007</v>
      </c>
      <c r="D22" s="394" t="s">
        <v>72</v>
      </c>
      <c r="E22" s="372"/>
      <c r="F22" s="246">
        <v>523000</v>
      </c>
      <c r="G22" s="368">
        <v>513000</v>
      </c>
      <c r="H22" s="369">
        <v>298200</v>
      </c>
      <c r="I22" s="368">
        <v>523000</v>
      </c>
      <c r="J22" s="369">
        <v>513000</v>
      </c>
      <c r="K22" s="248">
        <v>298200</v>
      </c>
      <c r="L22" s="355"/>
      <c r="M22" s="356"/>
      <c r="N22" s="355"/>
      <c r="O22" s="356"/>
      <c r="P22" s="355"/>
      <c r="Q22" s="356"/>
      <c r="R22" s="355"/>
      <c r="S22" s="356"/>
      <c r="T22" s="355"/>
      <c r="U22" s="356"/>
      <c r="V22" s="355"/>
      <c r="W22" s="356"/>
      <c r="X22" s="368">
        <v>513000</v>
      </c>
      <c r="Y22" s="369"/>
      <c r="Z22" s="368">
        <v>523000</v>
      </c>
      <c r="AA22" s="369"/>
      <c r="AB22" s="368">
        <v>298200</v>
      </c>
      <c r="AC22" s="370"/>
      <c r="AD22" s="65"/>
    </row>
    <row r="23" spans="2:31" ht="33.75" customHeight="1" thickBot="1" x14ac:dyDescent="0.3">
      <c r="B23" s="174"/>
      <c r="C23" s="175">
        <v>11009</v>
      </c>
      <c r="D23" s="371" t="s">
        <v>210</v>
      </c>
      <c r="E23" s="372"/>
      <c r="F23" s="368">
        <v>700000</v>
      </c>
      <c r="G23" s="369"/>
      <c r="H23" s="368">
        <v>700000</v>
      </c>
      <c r="I23" s="369"/>
      <c r="J23" s="368">
        <v>700000</v>
      </c>
      <c r="K23" s="369"/>
      <c r="L23" s="355"/>
      <c r="M23" s="356"/>
      <c r="N23" s="355"/>
      <c r="O23" s="356"/>
      <c r="P23" s="355"/>
      <c r="Q23" s="356"/>
      <c r="R23" s="355"/>
      <c r="S23" s="356"/>
      <c r="T23" s="355"/>
      <c r="U23" s="356"/>
      <c r="V23" s="355"/>
      <c r="W23" s="356"/>
      <c r="X23" s="252"/>
      <c r="Y23" s="368">
        <v>700000</v>
      </c>
      <c r="Z23" s="369"/>
      <c r="AA23" s="368">
        <v>700000</v>
      </c>
      <c r="AB23" s="406"/>
      <c r="AC23" s="407">
        <v>700000</v>
      </c>
      <c r="AD23" s="407"/>
    </row>
    <row r="24" spans="2:31" ht="45.75" customHeight="1" thickBot="1" x14ac:dyDescent="0.3">
      <c r="B24" s="179"/>
      <c r="C24" s="180">
        <v>11018</v>
      </c>
      <c r="D24" s="394" t="s">
        <v>446</v>
      </c>
      <c r="E24" s="372"/>
      <c r="F24" s="368">
        <v>250000</v>
      </c>
      <c r="G24" s="369"/>
      <c r="H24" s="355"/>
      <c r="I24" s="356"/>
      <c r="J24" s="355"/>
      <c r="K24" s="356"/>
      <c r="L24" s="355"/>
      <c r="M24" s="356"/>
      <c r="N24" s="355"/>
      <c r="O24" s="356"/>
      <c r="P24" s="355"/>
      <c r="Q24" s="356"/>
      <c r="R24" s="355"/>
      <c r="S24" s="356"/>
      <c r="T24" s="355"/>
      <c r="U24" s="356"/>
      <c r="V24" s="355"/>
      <c r="W24" s="356"/>
      <c r="X24" s="252"/>
      <c r="Y24" s="368">
        <v>250000</v>
      </c>
      <c r="Z24" s="369"/>
      <c r="AA24" s="368"/>
      <c r="AB24" s="406"/>
      <c r="AC24" s="408"/>
      <c r="AD24" s="408"/>
      <c r="AE24" s="65"/>
    </row>
    <row r="25" spans="2:31" ht="53.25" customHeight="1" thickBot="1" x14ac:dyDescent="0.3">
      <c r="B25" s="194"/>
      <c r="C25" s="181">
        <v>11019</v>
      </c>
      <c r="D25" s="394" t="s">
        <v>447</v>
      </c>
      <c r="E25" s="372"/>
      <c r="F25" s="368">
        <v>2034000</v>
      </c>
      <c r="G25" s="369"/>
      <c r="H25" s="355"/>
      <c r="I25" s="356"/>
      <c r="J25" s="355"/>
      <c r="K25" s="356"/>
      <c r="L25" s="355"/>
      <c r="M25" s="356"/>
      <c r="N25" s="355"/>
      <c r="O25" s="356"/>
      <c r="P25" s="355"/>
      <c r="Q25" s="356"/>
      <c r="R25" s="355"/>
      <c r="S25" s="356"/>
      <c r="T25" s="355"/>
      <c r="U25" s="356"/>
      <c r="V25" s="355"/>
      <c r="W25" s="356"/>
      <c r="X25" s="252"/>
      <c r="Y25" s="368">
        <v>2034000</v>
      </c>
      <c r="Z25" s="369"/>
      <c r="AA25" s="368"/>
      <c r="AB25" s="406"/>
      <c r="AC25" s="408"/>
      <c r="AD25" s="408"/>
      <c r="AE25" s="65"/>
    </row>
    <row r="26" spans="2:31" ht="30.75" customHeight="1" thickBot="1" x14ac:dyDescent="0.3">
      <c r="B26" s="174">
        <v>1164</v>
      </c>
      <c r="C26" s="175"/>
      <c r="D26" s="371" t="s">
        <v>15</v>
      </c>
      <c r="E26" s="372"/>
      <c r="F26" s="403">
        <f>+G27+F28+G29</f>
        <v>4090757.8</v>
      </c>
      <c r="G26" s="360"/>
      <c r="H26" s="403">
        <f t="shared" ref="H26" si="8">+I27+H28+I29</f>
        <v>4120757.8</v>
      </c>
      <c r="I26" s="360"/>
      <c r="J26" s="403">
        <f t="shared" ref="J26" si="9">+K27+J28+K29</f>
        <v>775960</v>
      </c>
      <c r="K26" s="360"/>
      <c r="L26" s="359"/>
      <c r="M26" s="360"/>
      <c r="N26" s="359"/>
      <c r="O26" s="360"/>
      <c r="P26" s="359"/>
      <c r="Q26" s="360"/>
      <c r="R26" s="359"/>
      <c r="S26" s="360"/>
      <c r="T26" s="359"/>
      <c r="U26" s="360"/>
      <c r="V26" s="359"/>
      <c r="W26" s="360"/>
      <c r="X26" s="403">
        <f>+X27+X28+X29</f>
        <v>4090757.8</v>
      </c>
      <c r="Y26" s="360"/>
      <c r="Z26" s="403">
        <f t="shared" ref="Z26" si="10">+Z27+Z28+Z29</f>
        <v>4120757.8</v>
      </c>
      <c r="AA26" s="360"/>
      <c r="AB26" s="403">
        <f t="shared" ref="AB26" si="11">+AB27+AB28+AB29</f>
        <v>775960</v>
      </c>
      <c r="AC26" s="360"/>
      <c r="AD26" s="65"/>
    </row>
    <row r="27" spans="2:31" ht="33.75" customHeight="1" thickBot="1" x14ac:dyDescent="0.3">
      <c r="B27" s="179"/>
      <c r="C27" s="180">
        <v>11001</v>
      </c>
      <c r="D27" s="394" t="s">
        <v>16</v>
      </c>
      <c r="E27" s="372"/>
      <c r="F27" s="246">
        <v>370000</v>
      </c>
      <c r="G27" s="368">
        <v>370000</v>
      </c>
      <c r="H27" s="369">
        <v>560000</v>
      </c>
      <c r="I27" s="368">
        <v>400000</v>
      </c>
      <c r="J27" s="369">
        <v>400000</v>
      </c>
      <c r="K27" s="248">
        <v>560000</v>
      </c>
      <c r="L27" s="357"/>
      <c r="M27" s="358"/>
      <c r="N27" s="357"/>
      <c r="O27" s="358"/>
      <c r="P27" s="357"/>
      <c r="Q27" s="358"/>
      <c r="R27" s="357"/>
      <c r="S27" s="358"/>
      <c r="T27" s="357"/>
      <c r="U27" s="358"/>
      <c r="V27" s="357"/>
      <c r="W27" s="358"/>
      <c r="X27" s="368">
        <v>370000</v>
      </c>
      <c r="Y27" s="369"/>
      <c r="Z27" s="368">
        <v>400000</v>
      </c>
      <c r="AA27" s="369"/>
      <c r="AB27" s="368">
        <v>560000</v>
      </c>
      <c r="AC27" s="369"/>
      <c r="AD27" s="65"/>
    </row>
    <row r="28" spans="2:31" ht="33.75" customHeight="1" thickBot="1" x14ac:dyDescent="0.3">
      <c r="B28" s="194"/>
      <c r="C28" s="181">
        <v>11004</v>
      </c>
      <c r="D28" s="394" t="s">
        <v>229</v>
      </c>
      <c r="E28" s="372"/>
      <c r="F28" s="368">
        <v>215960</v>
      </c>
      <c r="G28" s="369"/>
      <c r="H28" s="368">
        <v>215960</v>
      </c>
      <c r="I28" s="369"/>
      <c r="J28" s="368">
        <v>215960</v>
      </c>
      <c r="K28" s="369"/>
      <c r="L28" s="355"/>
      <c r="M28" s="356"/>
      <c r="N28" s="355"/>
      <c r="O28" s="356"/>
      <c r="P28" s="355"/>
      <c r="Q28" s="356"/>
      <c r="R28" s="355"/>
      <c r="S28" s="356"/>
      <c r="T28" s="355"/>
      <c r="U28" s="356"/>
      <c r="V28" s="355"/>
      <c r="W28" s="356"/>
      <c r="X28" s="368">
        <v>215960</v>
      </c>
      <c r="Y28" s="369"/>
      <c r="Z28" s="368">
        <v>215960</v>
      </c>
      <c r="AA28" s="369"/>
      <c r="AB28" s="368">
        <v>215960</v>
      </c>
      <c r="AC28" s="369"/>
      <c r="AD28" s="65"/>
    </row>
    <row r="29" spans="2:31" ht="48" customHeight="1" thickBot="1" x14ac:dyDescent="0.3">
      <c r="B29" s="174"/>
      <c r="C29" s="253" t="s">
        <v>232</v>
      </c>
      <c r="D29" s="371" t="s">
        <v>233</v>
      </c>
      <c r="E29" s="372"/>
      <c r="F29" s="246">
        <v>3504797.8</v>
      </c>
      <c r="G29" s="368">
        <v>3504797.8</v>
      </c>
      <c r="H29" s="369">
        <v>3504797.8</v>
      </c>
      <c r="I29" s="404">
        <v>3504797.8</v>
      </c>
      <c r="J29" s="405"/>
      <c r="K29" s="244"/>
      <c r="L29" s="359"/>
      <c r="M29" s="360"/>
      <c r="N29" s="359"/>
      <c r="O29" s="360"/>
      <c r="P29" s="359"/>
      <c r="Q29" s="360"/>
      <c r="R29" s="359"/>
      <c r="S29" s="360"/>
      <c r="T29" s="359"/>
      <c r="U29" s="360"/>
      <c r="V29" s="359"/>
      <c r="W29" s="360"/>
      <c r="X29" s="368">
        <v>3504797.8</v>
      </c>
      <c r="Y29" s="369">
        <v>3504797.8</v>
      </c>
      <c r="Z29" s="368">
        <v>3504797.8</v>
      </c>
      <c r="AA29" s="369">
        <v>3504797.8</v>
      </c>
      <c r="AB29" s="359"/>
      <c r="AC29" s="360"/>
      <c r="AD29" s="65"/>
    </row>
    <row r="30" spans="2:31" ht="33.75" hidden="1" customHeight="1" thickBot="1" x14ac:dyDescent="0.3">
      <c r="B30" s="179"/>
      <c r="C30" s="180"/>
      <c r="D30" s="394" t="s">
        <v>177</v>
      </c>
      <c r="E30" s="372"/>
      <c r="F30" s="357"/>
      <c r="G30" s="358"/>
      <c r="H30" s="357"/>
      <c r="I30" s="358"/>
      <c r="J30" s="357"/>
      <c r="K30" s="358"/>
      <c r="L30" s="357"/>
      <c r="M30" s="358"/>
      <c r="N30" s="357"/>
      <c r="O30" s="358"/>
      <c r="P30" s="357"/>
      <c r="Q30" s="358"/>
      <c r="R30" s="357"/>
      <c r="S30" s="358"/>
      <c r="T30" s="357"/>
      <c r="U30" s="358"/>
      <c r="V30" s="357"/>
      <c r="W30" s="358"/>
      <c r="X30" s="357"/>
      <c r="Y30" s="358"/>
      <c r="Z30" s="357"/>
      <c r="AA30" s="358"/>
      <c r="AB30" s="357"/>
      <c r="AC30" s="358"/>
      <c r="AD30" s="65"/>
    </row>
    <row r="31" spans="2:31" ht="33.75" hidden="1" customHeight="1" thickBot="1" x14ac:dyDescent="0.3">
      <c r="B31" s="194"/>
      <c r="C31" s="181"/>
      <c r="D31" s="394" t="s">
        <v>177</v>
      </c>
      <c r="E31" s="372"/>
      <c r="F31" s="355"/>
      <c r="G31" s="356"/>
      <c r="H31" s="355"/>
      <c r="I31" s="356"/>
      <c r="J31" s="355"/>
      <c r="K31" s="356"/>
      <c r="L31" s="355"/>
      <c r="M31" s="356"/>
      <c r="N31" s="355"/>
      <c r="O31" s="356"/>
      <c r="P31" s="355"/>
      <c r="Q31" s="356"/>
      <c r="R31" s="355"/>
      <c r="S31" s="356"/>
      <c r="T31" s="355"/>
      <c r="U31" s="356"/>
      <c r="V31" s="355"/>
      <c r="W31" s="356"/>
      <c r="X31" s="357"/>
      <c r="Y31" s="358"/>
      <c r="Z31" s="357"/>
      <c r="AA31" s="358"/>
      <c r="AB31" s="357"/>
      <c r="AC31" s="358"/>
      <c r="AD31" s="65"/>
    </row>
    <row r="32" spans="2:31" ht="30.75" hidden="1" customHeight="1" thickBot="1" x14ac:dyDescent="0.3">
      <c r="B32" s="174"/>
      <c r="C32" s="175"/>
      <c r="D32" s="371" t="s">
        <v>176</v>
      </c>
      <c r="E32" s="372"/>
      <c r="F32" s="359"/>
      <c r="G32" s="360"/>
      <c r="H32" s="359"/>
      <c r="I32" s="360"/>
      <c r="J32" s="359"/>
      <c r="K32" s="360"/>
      <c r="L32" s="359"/>
      <c r="M32" s="360"/>
      <c r="N32" s="359"/>
      <c r="O32" s="360"/>
      <c r="P32" s="359"/>
      <c r="Q32" s="360"/>
      <c r="R32" s="359"/>
      <c r="S32" s="360"/>
      <c r="T32" s="359"/>
      <c r="U32" s="360"/>
      <c r="V32" s="359"/>
      <c r="W32" s="360"/>
      <c r="X32" s="359"/>
      <c r="Y32" s="360"/>
      <c r="Z32" s="359"/>
      <c r="AA32" s="360"/>
      <c r="AB32" s="359"/>
      <c r="AC32" s="360"/>
      <c r="AD32" s="65"/>
    </row>
    <row r="33" spans="2:30" ht="33.75" hidden="1" customHeight="1" thickBot="1" x14ac:dyDescent="0.3">
      <c r="B33" s="179"/>
      <c r="C33" s="180"/>
      <c r="D33" s="394" t="s">
        <v>177</v>
      </c>
      <c r="E33" s="372"/>
      <c r="F33" s="357"/>
      <c r="G33" s="358"/>
      <c r="H33" s="357"/>
      <c r="I33" s="358"/>
      <c r="J33" s="357"/>
      <c r="K33" s="358"/>
      <c r="L33" s="357"/>
      <c r="M33" s="358"/>
      <c r="N33" s="357"/>
      <c r="O33" s="358"/>
      <c r="P33" s="357"/>
      <c r="Q33" s="358"/>
      <c r="R33" s="357"/>
      <c r="S33" s="358"/>
      <c r="T33" s="357"/>
      <c r="U33" s="358"/>
      <c r="V33" s="357"/>
      <c r="W33" s="358"/>
      <c r="X33" s="357"/>
      <c r="Y33" s="358"/>
      <c r="Z33" s="357"/>
      <c r="AA33" s="358"/>
      <c r="AB33" s="357"/>
      <c r="AC33" s="358"/>
      <c r="AD33" s="65"/>
    </row>
    <row r="34" spans="2:30" ht="33.75" hidden="1" customHeight="1" thickBot="1" x14ac:dyDescent="0.3">
      <c r="B34" s="194"/>
      <c r="C34" s="181"/>
      <c r="D34" s="394" t="s">
        <v>177</v>
      </c>
      <c r="E34" s="372"/>
      <c r="F34" s="355"/>
      <c r="G34" s="356"/>
      <c r="H34" s="355"/>
      <c r="I34" s="356"/>
      <c r="J34" s="355"/>
      <c r="K34" s="356"/>
      <c r="L34" s="355"/>
      <c r="M34" s="356"/>
      <c r="N34" s="355"/>
      <c r="O34" s="356"/>
      <c r="P34" s="355"/>
      <c r="Q34" s="356"/>
      <c r="R34" s="355"/>
      <c r="S34" s="356"/>
      <c r="T34" s="355"/>
      <c r="U34" s="356"/>
      <c r="V34" s="355"/>
      <c r="W34" s="356"/>
      <c r="X34" s="357"/>
      <c r="Y34" s="358"/>
      <c r="Z34" s="357"/>
      <c r="AA34" s="358"/>
      <c r="AB34" s="357"/>
      <c r="AC34" s="358"/>
      <c r="AD34" s="65"/>
    </row>
    <row r="35" spans="2:30" ht="33" customHeight="1" thickBot="1" x14ac:dyDescent="0.3">
      <c r="B35" s="366" t="s">
        <v>245</v>
      </c>
      <c r="C35" s="367"/>
      <c r="D35" s="367"/>
      <c r="E35" s="367"/>
      <c r="F35" s="362"/>
      <c r="G35" s="361"/>
      <c r="H35" s="362"/>
      <c r="I35" s="361"/>
      <c r="J35" s="362"/>
      <c r="K35" s="361"/>
      <c r="L35" s="362"/>
      <c r="M35" s="361"/>
      <c r="N35" s="362"/>
      <c r="O35" s="361"/>
      <c r="P35" s="362"/>
      <c r="Q35" s="361"/>
      <c r="R35" s="362"/>
      <c r="S35" s="361"/>
      <c r="T35" s="362"/>
      <c r="U35" s="361"/>
      <c r="V35" s="362"/>
      <c r="W35" s="363"/>
      <c r="X35" s="327"/>
      <c r="Y35" s="364"/>
      <c r="Z35" s="365"/>
      <c r="AA35" s="364"/>
      <c r="AB35" s="365"/>
      <c r="AC35" s="173"/>
      <c r="AD35" s="65"/>
    </row>
    <row r="36" spans="2:30" ht="32.25" customHeight="1" thickBot="1" x14ac:dyDescent="0.3">
      <c r="B36" s="174"/>
      <c r="C36" s="175"/>
      <c r="D36" s="371" t="s">
        <v>176</v>
      </c>
      <c r="E36" s="372"/>
      <c r="F36" s="359"/>
      <c r="G36" s="360"/>
      <c r="H36" s="359"/>
      <c r="I36" s="360"/>
      <c r="J36" s="359"/>
      <c r="K36" s="360"/>
      <c r="L36" s="359"/>
      <c r="M36" s="360"/>
      <c r="N36" s="359"/>
      <c r="O36" s="360"/>
      <c r="P36" s="359"/>
      <c r="Q36" s="360"/>
      <c r="R36" s="359"/>
      <c r="S36" s="360"/>
      <c r="T36" s="359"/>
      <c r="U36" s="360"/>
      <c r="V36" s="359"/>
      <c r="W36" s="360"/>
      <c r="X36" s="359"/>
      <c r="Y36" s="360"/>
      <c r="Z36" s="359"/>
      <c r="AA36" s="360"/>
      <c r="AB36" s="359"/>
      <c r="AC36" s="360"/>
      <c r="AD36" s="65"/>
    </row>
    <row r="37" spans="2:30" ht="35.25" customHeight="1" thickBot="1" x14ac:dyDescent="0.3">
      <c r="B37" s="179"/>
      <c r="C37" s="180"/>
      <c r="D37" s="394" t="s">
        <v>177</v>
      </c>
      <c r="E37" s="372"/>
      <c r="F37" s="357"/>
      <c r="G37" s="358"/>
      <c r="H37" s="357"/>
      <c r="I37" s="358"/>
      <c r="J37" s="357"/>
      <c r="K37" s="358"/>
      <c r="L37" s="357"/>
      <c r="M37" s="358"/>
      <c r="N37" s="357"/>
      <c r="O37" s="358"/>
      <c r="P37" s="357"/>
      <c r="Q37" s="358"/>
      <c r="R37" s="357"/>
      <c r="S37" s="358"/>
      <c r="T37" s="357"/>
      <c r="U37" s="358"/>
      <c r="V37" s="357"/>
      <c r="W37" s="358"/>
      <c r="X37" s="357"/>
      <c r="Y37" s="358"/>
      <c r="Z37" s="357"/>
      <c r="AA37" s="358"/>
      <c r="AB37" s="357"/>
      <c r="AC37" s="358"/>
      <c r="AD37" s="65"/>
    </row>
    <row r="38" spans="2:30" ht="36" customHeight="1" thickBot="1" x14ac:dyDescent="0.3">
      <c r="B38" s="194"/>
      <c r="C38" s="181"/>
      <c r="D38" s="394" t="s">
        <v>177</v>
      </c>
      <c r="E38" s="372"/>
      <c r="F38" s="355"/>
      <c r="G38" s="356"/>
      <c r="H38" s="355"/>
      <c r="I38" s="356"/>
      <c r="J38" s="355"/>
      <c r="K38" s="356"/>
      <c r="L38" s="355"/>
      <c r="M38" s="356"/>
      <c r="N38" s="355"/>
      <c r="O38" s="356"/>
      <c r="P38" s="355"/>
      <c r="Q38" s="356"/>
      <c r="R38" s="355"/>
      <c r="S38" s="356"/>
      <c r="T38" s="355"/>
      <c r="U38" s="356"/>
      <c r="V38" s="355"/>
      <c r="W38" s="356"/>
      <c r="X38" s="357"/>
      <c r="Y38" s="358"/>
      <c r="Z38" s="357"/>
      <c r="AA38" s="358"/>
      <c r="AB38" s="357"/>
      <c r="AC38" s="358"/>
      <c r="AD38" s="65"/>
    </row>
    <row r="39" spans="2:30" x14ac:dyDescent="0.25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</row>
    <row r="40" spans="2:30" ht="20.25" x14ac:dyDescent="0.25">
      <c r="B40" s="75"/>
    </row>
    <row r="41" spans="2:30" ht="20.25" x14ac:dyDescent="0.25">
      <c r="B41" s="75"/>
    </row>
  </sheetData>
  <mergeCells count="352">
    <mergeCell ref="G22:H22"/>
    <mergeCell ref="I22:J22"/>
    <mergeCell ref="Y23:Z23"/>
    <mergeCell ref="AA23:AB23"/>
    <mergeCell ref="AC23:AD23"/>
    <mergeCell ref="Y24:Z24"/>
    <mergeCell ref="Y25:Z25"/>
    <mergeCell ref="AA24:AB24"/>
    <mergeCell ref="AA25:AB25"/>
    <mergeCell ref="AC24:AD24"/>
    <mergeCell ref="AC25:AD25"/>
    <mergeCell ref="V30:W30"/>
    <mergeCell ref="X30:Y30"/>
    <mergeCell ref="Z30:AA30"/>
    <mergeCell ref="AB30:AC30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28:W28"/>
    <mergeCell ref="X28:Y28"/>
    <mergeCell ref="Z28:AA28"/>
    <mergeCell ref="AB28:AC28"/>
    <mergeCell ref="D29:E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G29:H29"/>
    <mergeCell ref="I29:J29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6:W26"/>
    <mergeCell ref="X26:Y26"/>
    <mergeCell ref="Z26:AA26"/>
    <mergeCell ref="AB26:AC26"/>
    <mergeCell ref="D27:E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G27:H27"/>
    <mergeCell ref="I27:J27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4:W24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V34:W34"/>
    <mergeCell ref="X34:Y34"/>
    <mergeCell ref="Z34:AA34"/>
    <mergeCell ref="AB34:AC34"/>
    <mergeCell ref="D23:E23"/>
    <mergeCell ref="D24:E24"/>
    <mergeCell ref="D25:E25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F24:G24"/>
    <mergeCell ref="H24:I24"/>
    <mergeCell ref="J24:K24"/>
    <mergeCell ref="L24:M24"/>
    <mergeCell ref="N24:O24"/>
    <mergeCell ref="P24:Q24"/>
    <mergeCell ref="R24:S24"/>
    <mergeCell ref="T24:U2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T32:U32"/>
    <mergeCell ref="V32:W32"/>
    <mergeCell ref="X32:Y32"/>
    <mergeCell ref="Z32:AA32"/>
    <mergeCell ref="AB32:AC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R18:S18"/>
    <mergeCell ref="T18:U18"/>
    <mergeCell ref="V18:W18"/>
    <mergeCell ref="X18:Y18"/>
    <mergeCell ref="Z18:AA18"/>
    <mergeCell ref="AB18:AC18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B15:AC15"/>
    <mergeCell ref="R16:S16"/>
    <mergeCell ref="T16:U16"/>
    <mergeCell ref="V16:W16"/>
    <mergeCell ref="R15:S15"/>
    <mergeCell ref="T15:U15"/>
    <mergeCell ref="D14:E14"/>
    <mergeCell ref="D12:E12"/>
    <mergeCell ref="D18:E18"/>
    <mergeCell ref="F18:G18"/>
    <mergeCell ref="H18:I18"/>
    <mergeCell ref="J18:K18"/>
    <mergeCell ref="L18:M18"/>
    <mergeCell ref="N18:O18"/>
    <mergeCell ref="P18:Q18"/>
    <mergeCell ref="D13:E13"/>
    <mergeCell ref="D16:E16"/>
    <mergeCell ref="D17:E17"/>
    <mergeCell ref="N15:O15"/>
    <mergeCell ref="L16:M16"/>
    <mergeCell ref="N16:O16"/>
    <mergeCell ref="P16:Q16"/>
    <mergeCell ref="P15:Q15"/>
    <mergeCell ref="D21:E21"/>
    <mergeCell ref="D22:E22"/>
    <mergeCell ref="D37:E37"/>
    <mergeCell ref="D38:E38"/>
    <mergeCell ref="B7:K7"/>
    <mergeCell ref="B8:C9"/>
    <mergeCell ref="D8:E9"/>
    <mergeCell ref="F8:K9"/>
    <mergeCell ref="D15:E15"/>
    <mergeCell ref="F15:G15"/>
    <mergeCell ref="H15:I15"/>
    <mergeCell ref="J15:K15"/>
    <mergeCell ref="F17:G17"/>
    <mergeCell ref="H17:I17"/>
    <mergeCell ref="J17:K17"/>
    <mergeCell ref="B19:F19"/>
    <mergeCell ref="G19:H19"/>
    <mergeCell ref="I19:J19"/>
    <mergeCell ref="K19:L19"/>
    <mergeCell ref="D36:E36"/>
    <mergeCell ref="F36:G36"/>
    <mergeCell ref="H36:I36"/>
    <mergeCell ref="L8:Q9"/>
    <mergeCell ref="L15:M15"/>
    <mergeCell ref="R8:W8"/>
    <mergeCell ref="R9:W9"/>
    <mergeCell ref="X8:AD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W11:X11"/>
    <mergeCell ref="Y11:Z11"/>
    <mergeCell ref="AA11:AB11"/>
    <mergeCell ref="V10:W10"/>
    <mergeCell ref="X10:Y10"/>
    <mergeCell ref="Z10:AA10"/>
    <mergeCell ref="AB10:AC10"/>
    <mergeCell ref="B11:F11"/>
    <mergeCell ref="G11:H11"/>
    <mergeCell ref="I11:J11"/>
    <mergeCell ref="K11:L11"/>
    <mergeCell ref="M11:N11"/>
    <mergeCell ref="O11:P11"/>
    <mergeCell ref="Q11:R11"/>
    <mergeCell ref="S11:T11"/>
    <mergeCell ref="U11:V11"/>
    <mergeCell ref="V15:W15"/>
    <mergeCell ref="X15:Y15"/>
    <mergeCell ref="Z15:AA15"/>
    <mergeCell ref="X16:Y16"/>
    <mergeCell ref="Z16:AA16"/>
    <mergeCell ref="AB16:AC16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M19:N19"/>
    <mergeCell ref="F21:G21"/>
    <mergeCell ref="H21:I21"/>
    <mergeCell ref="J21:K21"/>
    <mergeCell ref="L21:M21"/>
    <mergeCell ref="N21:O21"/>
    <mergeCell ref="P21:Q21"/>
    <mergeCell ref="AA19:AB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O19:P19"/>
    <mergeCell ref="Q19:R19"/>
    <mergeCell ref="S19:T19"/>
    <mergeCell ref="U19:V19"/>
    <mergeCell ref="W19:X19"/>
    <mergeCell ref="Y19:Z19"/>
    <mergeCell ref="R21:S21"/>
    <mergeCell ref="T21:U21"/>
    <mergeCell ref="V21:W21"/>
    <mergeCell ref="X21:Y21"/>
    <mergeCell ref="Z21:AA21"/>
    <mergeCell ref="AB21:AC21"/>
    <mergeCell ref="V20:W20"/>
    <mergeCell ref="X20:Y20"/>
    <mergeCell ref="Z20:AA20"/>
    <mergeCell ref="AB20:AC20"/>
    <mergeCell ref="AA35:AB35"/>
    <mergeCell ref="B35:F35"/>
    <mergeCell ref="G35:H35"/>
    <mergeCell ref="I35:J35"/>
    <mergeCell ref="K35:L35"/>
    <mergeCell ref="M35:N35"/>
    <mergeCell ref="O35:P35"/>
    <mergeCell ref="R22:S22"/>
    <mergeCell ref="T22:U22"/>
    <mergeCell ref="V22:W22"/>
    <mergeCell ref="X22:Y22"/>
    <mergeCell ref="Z22:AA22"/>
    <mergeCell ref="AB22:AC22"/>
    <mergeCell ref="L22:M22"/>
    <mergeCell ref="N22:O22"/>
    <mergeCell ref="P22:Q22"/>
    <mergeCell ref="D32:E32"/>
    <mergeCell ref="F32:G32"/>
    <mergeCell ref="H32:I32"/>
    <mergeCell ref="J32:K32"/>
    <mergeCell ref="L32:M32"/>
    <mergeCell ref="N32:O32"/>
    <mergeCell ref="P32:Q32"/>
    <mergeCell ref="R32:S32"/>
    <mergeCell ref="J36:K36"/>
    <mergeCell ref="L36:M36"/>
    <mergeCell ref="N36:O36"/>
    <mergeCell ref="Q35:R35"/>
    <mergeCell ref="S35:T35"/>
    <mergeCell ref="U35:V35"/>
    <mergeCell ref="AB36:AC36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P36:Q36"/>
    <mergeCell ref="R36:S36"/>
    <mergeCell ref="T36:U36"/>
    <mergeCell ref="V36:W36"/>
    <mergeCell ref="X36:Y36"/>
    <mergeCell ref="Z36:AA36"/>
    <mergeCell ref="W35:X35"/>
    <mergeCell ref="Y35:Z35"/>
    <mergeCell ref="T38:U38"/>
    <mergeCell ref="V38:W38"/>
    <mergeCell ref="X38:Y38"/>
    <mergeCell ref="Z38:AA38"/>
    <mergeCell ref="AB38:AC38"/>
    <mergeCell ref="X37:Y37"/>
    <mergeCell ref="Z37:AA37"/>
    <mergeCell ref="AB37:AC37"/>
    <mergeCell ref="F38:G38"/>
    <mergeCell ref="H38:I38"/>
    <mergeCell ref="J38:K38"/>
    <mergeCell ref="L38:M38"/>
    <mergeCell ref="N38:O38"/>
    <mergeCell ref="P38:Q38"/>
    <mergeCell ref="R38:S38"/>
  </mergeCells>
  <hyperlinks>
    <hyperlink ref="F8" location="_ftn1" display="_ftn1"/>
    <hyperlink ref="L8" location="_ftn2" display="_ftn2"/>
    <hyperlink ref="X8" location="_ftn3" display="_ftn3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>
      <selection activeCell="B17" sqref="B17"/>
    </sheetView>
  </sheetViews>
  <sheetFormatPr defaultRowHeight="15" x14ac:dyDescent="0.25"/>
  <cols>
    <col min="1" max="1" width="3.5703125" customWidth="1"/>
    <col min="2" max="2" width="36.42578125" customWidth="1"/>
    <col min="3" max="3" width="12" customWidth="1"/>
    <col min="4" max="4" width="12.7109375" customWidth="1"/>
    <col min="5" max="5" width="12.42578125" customWidth="1"/>
    <col min="6" max="6" width="18" customWidth="1"/>
  </cols>
  <sheetData>
    <row r="2" spans="1:6" s="199" customFormat="1" ht="20.25" x14ac:dyDescent="0.3">
      <c r="B2" s="200" t="s">
        <v>246</v>
      </c>
    </row>
    <row r="3" spans="1:6" x14ac:dyDescent="0.25">
      <c r="B3" s="76"/>
    </row>
    <row r="4" spans="1:6" ht="15.75" thickBot="1" x14ac:dyDescent="0.3">
      <c r="A4" s="409" t="s">
        <v>198</v>
      </c>
      <c r="B4" s="409"/>
      <c r="C4" s="409"/>
      <c r="D4" s="409"/>
      <c r="E4" s="409"/>
      <c r="F4" s="409"/>
    </row>
    <row r="5" spans="1:6" ht="18" thickBot="1" x14ac:dyDescent="0.3">
      <c r="B5" s="195"/>
      <c r="C5" s="196" t="s">
        <v>247</v>
      </c>
      <c r="D5" s="196" t="s">
        <v>179</v>
      </c>
      <c r="E5" s="196" t="s">
        <v>180</v>
      </c>
      <c r="F5" s="196" t="s">
        <v>181</v>
      </c>
    </row>
    <row r="6" spans="1:6" ht="87" thickBot="1" x14ac:dyDescent="0.3">
      <c r="B6" s="191" t="s">
        <v>248</v>
      </c>
      <c r="C6" s="197" t="s">
        <v>34</v>
      </c>
      <c r="D6" s="198"/>
      <c r="E6" s="78"/>
      <c r="F6" s="78"/>
    </row>
    <row r="7" spans="1:6" ht="87" thickBot="1" x14ac:dyDescent="0.3">
      <c r="B7" s="191" t="s">
        <v>167</v>
      </c>
      <c r="C7" s="198"/>
      <c r="D7" s="197" t="s">
        <v>34</v>
      </c>
      <c r="E7" s="197" t="s">
        <v>34</v>
      </c>
      <c r="F7" s="197" t="s">
        <v>34</v>
      </c>
    </row>
    <row r="8" spans="1:6" ht="87" thickBot="1" x14ac:dyDescent="0.3">
      <c r="B8" s="191" t="s">
        <v>249</v>
      </c>
      <c r="C8" s="197" t="s">
        <v>34</v>
      </c>
      <c r="D8" s="78"/>
      <c r="E8" s="78"/>
      <c r="F8" s="78"/>
    </row>
    <row r="9" spans="1:6" ht="138.75" thickBot="1" x14ac:dyDescent="0.3">
      <c r="B9" s="191" t="s">
        <v>250</v>
      </c>
      <c r="C9" s="197" t="s">
        <v>34</v>
      </c>
      <c r="D9" s="198"/>
      <c r="E9" s="198"/>
      <c r="F9" s="198"/>
    </row>
    <row r="10" spans="1:6" ht="52.5" thickBot="1" x14ac:dyDescent="0.3">
      <c r="B10" s="191" t="s">
        <v>35</v>
      </c>
      <c r="C10" s="197" t="s">
        <v>34</v>
      </c>
      <c r="D10" s="78"/>
      <c r="E10" s="78"/>
      <c r="F10" s="78"/>
    </row>
    <row r="11" spans="1:6" ht="35.25" thickBot="1" x14ac:dyDescent="0.3">
      <c r="B11" s="191" t="s">
        <v>36</v>
      </c>
      <c r="C11" s="197" t="s">
        <v>34</v>
      </c>
      <c r="D11" s="78"/>
      <c r="E11" s="78"/>
      <c r="F11" s="78"/>
    </row>
    <row r="12" spans="1:6" ht="69.75" thickBot="1" x14ac:dyDescent="0.3">
      <c r="B12" s="191" t="s">
        <v>168</v>
      </c>
      <c r="C12" s="197" t="s">
        <v>34</v>
      </c>
      <c r="D12" s="78"/>
      <c r="E12" s="78"/>
      <c r="F12" s="78"/>
    </row>
    <row r="13" spans="1:6" ht="121.5" thickBot="1" x14ac:dyDescent="0.3">
      <c r="B13" s="191" t="s">
        <v>251</v>
      </c>
      <c r="C13" s="197" t="s">
        <v>34</v>
      </c>
      <c r="D13" s="198"/>
      <c r="E13" s="78"/>
      <c r="F13" s="78"/>
    </row>
    <row r="17" spans="2:2" ht="16.5" x14ac:dyDescent="0.3">
      <c r="B17" s="2" t="s">
        <v>450</v>
      </c>
    </row>
  </sheetData>
  <mergeCells count="1"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10" zoomScaleNormal="100" zoomScaleSheetLayoutView="124" workbookViewId="0">
      <selection activeCell="H4" sqref="H4"/>
    </sheetView>
  </sheetViews>
  <sheetFormatPr defaultRowHeight="17.25" x14ac:dyDescent="0.3"/>
  <cols>
    <col min="1" max="1" width="25.28515625" style="29" customWidth="1"/>
    <col min="2" max="2" width="31" style="29" customWidth="1"/>
    <col min="3" max="3" width="28.5703125" style="29" customWidth="1"/>
    <col min="4" max="4" width="13.85546875" style="29" customWidth="1"/>
    <col min="5" max="5" width="13.5703125" style="29" customWidth="1"/>
    <col min="6" max="6" width="12.5703125" style="29" customWidth="1"/>
    <col min="7" max="7" width="13.85546875" style="29" customWidth="1"/>
    <col min="8" max="8" width="36.42578125" style="29" customWidth="1"/>
    <col min="9" max="9" width="29.5703125" style="29" customWidth="1"/>
    <col min="10" max="10" width="13" style="29" customWidth="1"/>
    <col min="11" max="258" width="9.140625" style="29"/>
    <col min="259" max="259" width="4" style="29" customWidth="1"/>
    <col min="260" max="260" width="18.85546875" style="29" customWidth="1"/>
    <col min="261" max="261" width="28.5703125" style="29" customWidth="1"/>
    <col min="262" max="262" width="27.28515625" style="29" customWidth="1"/>
    <col min="263" max="263" width="17.7109375" style="29" customWidth="1"/>
    <col min="264" max="264" width="18.42578125" style="29" customWidth="1"/>
    <col min="265" max="265" width="17.28515625" style="29" customWidth="1"/>
    <col min="266" max="266" width="13" style="29" customWidth="1"/>
    <col min="267" max="514" width="9.140625" style="29"/>
    <col min="515" max="515" width="4" style="29" customWidth="1"/>
    <col min="516" max="516" width="18.85546875" style="29" customWidth="1"/>
    <col min="517" max="517" width="28.5703125" style="29" customWidth="1"/>
    <col min="518" max="518" width="27.28515625" style="29" customWidth="1"/>
    <col min="519" max="519" width="17.7109375" style="29" customWidth="1"/>
    <col min="520" max="520" width="18.42578125" style="29" customWidth="1"/>
    <col min="521" max="521" width="17.28515625" style="29" customWidth="1"/>
    <col min="522" max="522" width="13" style="29" customWidth="1"/>
    <col min="523" max="770" width="9.140625" style="29"/>
    <col min="771" max="771" width="4" style="29" customWidth="1"/>
    <col min="772" max="772" width="18.85546875" style="29" customWidth="1"/>
    <col min="773" max="773" width="28.5703125" style="29" customWidth="1"/>
    <col min="774" max="774" width="27.28515625" style="29" customWidth="1"/>
    <col min="775" max="775" width="17.7109375" style="29" customWidth="1"/>
    <col min="776" max="776" width="18.42578125" style="29" customWidth="1"/>
    <col min="777" max="777" width="17.28515625" style="29" customWidth="1"/>
    <col min="778" max="778" width="13" style="29" customWidth="1"/>
    <col min="779" max="1026" width="9.140625" style="29"/>
    <col min="1027" max="1027" width="4" style="29" customWidth="1"/>
    <col min="1028" max="1028" width="18.85546875" style="29" customWidth="1"/>
    <col min="1029" max="1029" width="28.5703125" style="29" customWidth="1"/>
    <col min="1030" max="1030" width="27.28515625" style="29" customWidth="1"/>
    <col min="1031" max="1031" width="17.7109375" style="29" customWidth="1"/>
    <col min="1032" max="1032" width="18.42578125" style="29" customWidth="1"/>
    <col min="1033" max="1033" width="17.28515625" style="29" customWidth="1"/>
    <col min="1034" max="1034" width="13" style="29" customWidth="1"/>
    <col min="1035" max="1282" width="9.140625" style="29"/>
    <col min="1283" max="1283" width="4" style="29" customWidth="1"/>
    <col min="1284" max="1284" width="18.85546875" style="29" customWidth="1"/>
    <col min="1285" max="1285" width="28.5703125" style="29" customWidth="1"/>
    <col min="1286" max="1286" width="27.28515625" style="29" customWidth="1"/>
    <col min="1287" max="1287" width="17.7109375" style="29" customWidth="1"/>
    <col min="1288" max="1288" width="18.42578125" style="29" customWidth="1"/>
    <col min="1289" max="1289" width="17.28515625" style="29" customWidth="1"/>
    <col min="1290" max="1290" width="13" style="29" customWidth="1"/>
    <col min="1291" max="1538" width="9.140625" style="29"/>
    <col min="1539" max="1539" width="4" style="29" customWidth="1"/>
    <col min="1540" max="1540" width="18.85546875" style="29" customWidth="1"/>
    <col min="1541" max="1541" width="28.5703125" style="29" customWidth="1"/>
    <col min="1542" max="1542" width="27.28515625" style="29" customWidth="1"/>
    <col min="1543" max="1543" width="17.7109375" style="29" customWidth="1"/>
    <col min="1544" max="1544" width="18.42578125" style="29" customWidth="1"/>
    <col min="1545" max="1545" width="17.28515625" style="29" customWidth="1"/>
    <col min="1546" max="1546" width="13" style="29" customWidth="1"/>
    <col min="1547" max="1794" width="9.140625" style="29"/>
    <col min="1795" max="1795" width="4" style="29" customWidth="1"/>
    <col min="1796" max="1796" width="18.85546875" style="29" customWidth="1"/>
    <col min="1797" max="1797" width="28.5703125" style="29" customWidth="1"/>
    <col min="1798" max="1798" width="27.28515625" style="29" customWidth="1"/>
    <col min="1799" max="1799" width="17.7109375" style="29" customWidth="1"/>
    <col min="1800" max="1800" width="18.42578125" style="29" customWidth="1"/>
    <col min="1801" max="1801" width="17.28515625" style="29" customWidth="1"/>
    <col min="1802" max="1802" width="13" style="29" customWidth="1"/>
    <col min="1803" max="2050" width="9.140625" style="29"/>
    <col min="2051" max="2051" width="4" style="29" customWidth="1"/>
    <col min="2052" max="2052" width="18.85546875" style="29" customWidth="1"/>
    <col min="2053" max="2053" width="28.5703125" style="29" customWidth="1"/>
    <col min="2054" max="2054" width="27.28515625" style="29" customWidth="1"/>
    <col min="2055" max="2055" width="17.7109375" style="29" customWidth="1"/>
    <col min="2056" max="2056" width="18.42578125" style="29" customWidth="1"/>
    <col min="2057" max="2057" width="17.28515625" style="29" customWidth="1"/>
    <col min="2058" max="2058" width="13" style="29" customWidth="1"/>
    <col min="2059" max="2306" width="9.140625" style="29"/>
    <col min="2307" max="2307" width="4" style="29" customWidth="1"/>
    <col min="2308" max="2308" width="18.85546875" style="29" customWidth="1"/>
    <col min="2309" max="2309" width="28.5703125" style="29" customWidth="1"/>
    <col min="2310" max="2310" width="27.28515625" style="29" customWidth="1"/>
    <col min="2311" max="2311" width="17.7109375" style="29" customWidth="1"/>
    <col min="2312" max="2312" width="18.42578125" style="29" customWidth="1"/>
    <col min="2313" max="2313" width="17.28515625" style="29" customWidth="1"/>
    <col min="2314" max="2314" width="13" style="29" customWidth="1"/>
    <col min="2315" max="2562" width="9.140625" style="29"/>
    <col min="2563" max="2563" width="4" style="29" customWidth="1"/>
    <col min="2564" max="2564" width="18.85546875" style="29" customWidth="1"/>
    <col min="2565" max="2565" width="28.5703125" style="29" customWidth="1"/>
    <col min="2566" max="2566" width="27.28515625" style="29" customWidth="1"/>
    <col min="2567" max="2567" width="17.7109375" style="29" customWidth="1"/>
    <col min="2568" max="2568" width="18.42578125" style="29" customWidth="1"/>
    <col min="2569" max="2569" width="17.28515625" style="29" customWidth="1"/>
    <col min="2570" max="2570" width="13" style="29" customWidth="1"/>
    <col min="2571" max="2818" width="9.140625" style="29"/>
    <col min="2819" max="2819" width="4" style="29" customWidth="1"/>
    <col min="2820" max="2820" width="18.85546875" style="29" customWidth="1"/>
    <col min="2821" max="2821" width="28.5703125" style="29" customWidth="1"/>
    <col min="2822" max="2822" width="27.28515625" style="29" customWidth="1"/>
    <col min="2823" max="2823" width="17.7109375" style="29" customWidth="1"/>
    <col min="2824" max="2824" width="18.42578125" style="29" customWidth="1"/>
    <col min="2825" max="2825" width="17.28515625" style="29" customWidth="1"/>
    <col min="2826" max="2826" width="13" style="29" customWidth="1"/>
    <col min="2827" max="3074" width="9.140625" style="29"/>
    <col min="3075" max="3075" width="4" style="29" customWidth="1"/>
    <col min="3076" max="3076" width="18.85546875" style="29" customWidth="1"/>
    <col min="3077" max="3077" width="28.5703125" style="29" customWidth="1"/>
    <col min="3078" max="3078" width="27.28515625" style="29" customWidth="1"/>
    <col min="3079" max="3079" width="17.7109375" style="29" customWidth="1"/>
    <col min="3080" max="3080" width="18.42578125" style="29" customWidth="1"/>
    <col min="3081" max="3081" width="17.28515625" style="29" customWidth="1"/>
    <col min="3082" max="3082" width="13" style="29" customWidth="1"/>
    <col min="3083" max="3330" width="9.140625" style="29"/>
    <col min="3331" max="3331" width="4" style="29" customWidth="1"/>
    <col min="3332" max="3332" width="18.85546875" style="29" customWidth="1"/>
    <col min="3333" max="3333" width="28.5703125" style="29" customWidth="1"/>
    <col min="3334" max="3334" width="27.28515625" style="29" customWidth="1"/>
    <col min="3335" max="3335" width="17.7109375" style="29" customWidth="1"/>
    <col min="3336" max="3336" width="18.42578125" style="29" customWidth="1"/>
    <col min="3337" max="3337" width="17.28515625" style="29" customWidth="1"/>
    <col min="3338" max="3338" width="13" style="29" customWidth="1"/>
    <col min="3339" max="3586" width="9.140625" style="29"/>
    <col min="3587" max="3587" width="4" style="29" customWidth="1"/>
    <col min="3588" max="3588" width="18.85546875" style="29" customWidth="1"/>
    <col min="3589" max="3589" width="28.5703125" style="29" customWidth="1"/>
    <col min="3590" max="3590" width="27.28515625" style="29" customWidth="1"/>
    <col min="3591" max="3591" width="17.7109375" style="29" customWidth="1"/>
    <col min="3592" max="3592" width="18.42578125" style="29" customWidth="1"/>
    <col min="3593" max="3593" width="17.28515625" style="29" customWidth="1"/>
    <col min="3594" max="3594" width="13" style="29" customWidth="1"/>
    <col min="3595" max="3842" width="9.140625" style="29"/>
    <col min="3843" max="3843" width="4" style="29" customWidth="1"/>
    <col min="3844" max="3844" width="18.85546875" style="29" customWidth="1"/>
    <col min="3845" max="3845" width="28.5703125" style="29" customWidth="1"/>
    <col min="3846" max="3846" width="27.28515625" style="29" customWidth="1"/>
    <col min="3847" max="3847" width="17.7109375" style="29" customWidth="1"/>
    <col min="3848" max="3848" width="18.42578125" style="29" customWidth="1"/>
    <col min="3849" max="3849" width="17.28515625" style="29" customWidth="1"/>
    <col min="3850" max="3850" width="13" style="29" customWidth="1"/>
    <col min="3851" max="4098" width="9.140625" style="29"/>
    <col min="4099" max="4099" width="4" style="29" customWidth="1"/>
    <col min="4100" max="4100" width="18.85546875" style="29" customWidth="1"/>
    <col min="4101" max="4101" width="28.5703125" style="29" customWidth="1"/>
    <col min="4102" max="4102" width="27.28515625" style="29" customWidth="1"/>
    <col min="4103" max="4103" width="17.7109375" style="29" customWidth="1"/>
    <col min="4104" max="4104" width="18.42578125" style="29" customWidth="1"/>
    <col min="4105" max="4105" width="17.28515625" style="29" customWidth="1"/>
    <col min="4106" max="4106" width="13" style="29" customWidth="1"/>
    <col min="4107" max="4354" width="9.140625" style="29"/>
    <col min="4355" max="4355" width="4" style="29" customWidth="1"/>
    <col min="4356" max="4356" width="18.85546875" style="29" customWidth="1"/>
    <col min="4357" max="4357" width="28.5703125" style="29" customWidth="1"/>
    <col min="4358" max="4358" width="27.28515625" style="29" customWidth="1"/>
    <col min="4359" max="4359" width="17.7109375" style="29" customWidth="1"/>
    <col min="4360" max="4360" width="18.42578125" style="29" customWidth="1"/>
    <col min="4361" max="4361" width="17.28515625" style="29" customWidth="1"/>
    <col min="4362" max="4362" width="13" style="29" customWidth="1"/>
    <col min="4363" max="4610" width="9.140625" style="29"/>
    <col min="4611" max="4611" width="4" style="29" customWidth="1"/>
    <col min="4612" max="4612" width="18.85546875" style="29" customWidth="1"/>
    <col min="4613" max="4613" width="28.5703125" style="29" customWidth="1"/>
    <col min="4614" max="4614" width="27.28515625" style="29" customWidth="1"/>
    <col min="4615" max="4615" width="17.7109375" style="29" customWidth="1"/>
    <col min="4616" max="4616" width="18.42578125" style="29" customWidth="1"/>
    <col min="4617" max="4617" width="17.28515625" style="29" customWidth="1"/>
    <col min="4618" max="4618" width="13" style="29" customWidth="1"/>
    <col min="4619" max="4866" width="9.140625" style="29"/>
    <col min="4867" max="4867" width="4" style="29" customWidth="1"/>
    <col min="4868" max="4868" width="18.85546875" style="29" customWidth="1"/>
    <col min="4869" max="4869" width="28.5703125" style="29" customWidth="1"/>
    <col min="4870" max="4870" width="27.28515625" style="29" customWidth="1"/>
    <col min="4871" max="4871" width="17.7109375" style="29" customWidth="1"/>
    <col min="4872" max="4872" width="18.42578125" style="29" customWidth="1"/>
    <col min="4873" max="4873" width="17.28515625" style="29" customWidth="1"/>
    <col min="4874" max="4874" width="13" style="29" customWidth="1"/>
    <col min="4875" max="5122" width="9.140625" style="29"/>
    <col min="5123" max="5123" width="4" style="29" customWidth="1"/>
    <col min="5124" max="5124" width="18.85546875" style="29" customWidth="1"/>
    <col min="5125" max="5125" width="28.5703125" style="29" customWidth="1"/>
    <col min="5126" max="5126" width="27.28515625" style="29" customWidth="1"/>
    <col min="5127" max="5127" width="17.7109375" style="29" customWidth="1"/>
    <col min="5128" max="5128" width="18.42578125" style="29" customWidth="1"/>
    <col min="5129" max="5129" width="17.28515625" style="29" customWidth="1"/>
    <col min="5130" max="5130" width="13" style="29" customWidth="1"/>
    <col min="5131" max="5378" width="9.140625" style="29"/>
    <col min="5379" max="5379" width="4" style="29" customWidth="1"/>
    <col min="5380" max="5380" width="18.85546875" style="29" customWidth="1"/>
    <col min="5381" max="5381" width="28.5703125" style="29" customWidth="1"/>
    <col min="5382" max="5382" width="27.28515625" style="29" customWidth="1"/>
    <col min="5383" max="5383" width="17.7109375" style="29" customWidth="1"/>
    <col min="5384" max="5384" width="18.42578125" style="29" customWidth="1"/>
    <col min="5385" max="5385" width="17.28515625" style="29" customWidth="1"/>
    <col min="5386" max="5386" width="13" style="29" customWidth="1"/>
    <col min="5387" max="5634" width="9.140625" style="29"/>
    <col min="5635" max="5635" width="4" style="29" customWidth="1"/>
    <col min="5636" max="5636" width="18.85546875" style="29" customWidth="1"/>
    <col min="5637" max="5637" width="28.5703125" style="29" customWidth="1"/>
    <col min="5638" max="5638" width="27.28515625" style="29" customWidth="1"/>
    <col min="5639" max="5639" width="17.7109375" style="29" customWidth="1"/>
    <col min="5640" max="5640" width="18.42578125" style="29" customWidth="1"/>
    <col min="5641" max="5641" width="17.28515625" style="29" customWidth="1"/>
    <col min="5642" max="5642" width="13" style="29" customWidth="1"/>
    <col min="5643" max="5890" width="9.140625" style="29"/>
    <col min="5891" max="5891" width="4" style="29" customWidth="1"/>
    <col min="5892" max="5892" width="18.85546875" style="29" customWidth="1"/>
    <col min="5893" max="5893" width="28.5703125" style="29" customWidth="1"/>
    <col min="5894" max="5894" width="27.28515625" style="29" customWidth="1"/>
    <col min="5895" max="5895" width="17.7109375" style="29" customWidth="1"/>
    <col min="5896" max="5896" width="18.42578125" style="29" customWidth="1"/>
    <col min="5897" max="5897" width="17.28515625" style="29" customWidth="1"/>
    <col min="5898" max="5898" width="13" style="29" customWidth="1"/>
    <col min="5899" max="6146" width="9.140625" style="29"/>
    <col min="6147" max="6147" width="4" style="29" customWidth="1"/>
    <col min="6148" max="6148" width="18.85546875" style="29" customWidth="1"/>
    <col min="6149" max="6149" width="28.5703125" style="29" customWidth="1"/>
    <col min="6150" max="6150" width="27.28515625" style="29" customWidth="1"/>
    <col min="6151" max="6151" width="17.7109375" style="29" customWidth="1"/>
    <col min="6152" max="6152" width="18.42578125" style="29" customWidth="1"/>
    <col min="6153" max="6153" width="17.28515625" style="29" customWidth="1"/>
    <col min="6154" max="6154" width="13" style="29" customWidth="1"/>
    <col min="6155" max="6402" width="9.140625" style="29"/>
    <col min="6403" max="6403" width="4" style="29" customWidth="1"/>
    <col min="6404" max="6404" width="18.85546875" style="29" customWidth="1"/>
    <col min="6405" max="6405" width="28.5703125" style="29" customWidth="1"/>
    <col min="6406" max="6406" width="27.28515625" style="29" customWidth="1"/>
    <col min="6407" max="6407" width="17.7109375" style="29" customWidth="1"/>
    <col min="6408" max="6408" width="18.42578125" style="29" customWidth="1"/>
    <col min="6409" max="6409" width="17.28515625" style="29" customWidth="1"/>
    <col min="6410" max="6410" width="13" style="29" customWidth="1"/>
    <col min="6411" max="6658" width="9.140625" style="29"/>
    <col min="6659" max="6659" width="4" style="29" customWidth="1"/>
    <col min="6660" max="6660" width="18.85546875" style="29" customWidth="1"/>
    <col min="6661" max="6661" width="28.5703125" style="29" customWidth="1"/>
    <col min="6662" max="6662" width="27.28515625" style="29" customWidth="1"/>
    <col min="6663" max="6663" width="17.7109375" style="29" customWidth="1"/>
    <col min="6664" max="6664" width="18.42578125" style="29" customWidth="1"/>
    <col min="6665" max="6665" width="17.28515625" style="29" customWidth="1"/>
    <col min="6666" max="6666" width="13" style="29" customWidth="1"/>
    <col min="6667" max="6914" width="9.140625" style="29"/>
    <col min="6915" max="6915" width="4" style="29" customWidth="1"/>
    <col min="6916" max="6916" width="18.85546875" style="29" customWidth="1"/>
    <col min="6917" max="6917" width="28.5703125" style="29" customWidth="1"/>
    <col min="6918" max="6918" width="27.28515625" style="29" customWidth="1"/>
    <col min="6919" max="6919" width="17.7109375" style="29" customWidth="1"/>
    <col min="6920" max="6920" width="18.42578125" style="29" customWidth="1"/>
    <col min="6921" max="6921" width="17.28515625" style="29" customWidth="1"/>
    <col min="6922" max="6922" width="13" style="29" customWidth="1"/>
    <col min="6923" max="7170" width="9.140625" style="29"/>
    <col min="7171" max="7171" width="4" style="29" customWidth="1"/>
    <col min="7172" max="7172" width="18.85546875" style="29" customWidth="1"/>
    <col min="7173" max="7173" width="28.5703125" style="29" customWidth="1"/>
    <col min="7174" max="7174" width="27.28515625" style="29" customWidth="1"/>
    <col min="7175" max="7175" width="17.7109375" style="29" customWidth="1"/>
    <col min="7176" max="7176" width="18.42578125" style="29" customWidth="1"/>
    <col min="7177" max="7177" width="17.28515625" style="29" customWidth="1"/>
    <col min="7178" max="7178" width="13" style="29" customWidth="1"/>
    <col min="7179" max="7426" width="9.140625" style="29"/>
    <col min="7427" max="7427" width="4" style="29" customWidth="1"/>
    <col min="7428" max="7428" width="18.85546875" style="29" customWidth="1"/>
    <col min="7429" max="7429" width="28.5703125" style="29" customWidth="1"/>
    <col min="7430" max="7430" width="27.28515625" style="29" customWidth="1"/>
    <col min="7431" max="7431" width="17.7109375" style="29" customWidth="1"/>
    <col min="7432" max="7432" width="18.42578125" style="29" customWidth="1"/>
    <col min="7433" max="7433" width="17.28515625" style="29" customWidth="1"/>
    <col min="7434" max="7434" width="13" style="29" customWidth="1"/>
    <col min="7435" max="7682" width="9.140625" style="29"/>
    <col min="7683" max="7683" width="4" style="29" customWidth="1"/>
    <col min="7684" max="7684" width="18.85546875" style="29" customWidth="1"/>
    <col min="7685" max="7685" width="28.5703125" style="29" customWidth="1"/>
    <col min="7686" max="7686" width="27.28515625" style="29" customWidth="1"/>
    <col min="7687" max="7687" width="17.7109375" style="29" customWidth="1"/>
    <col min="7688" max="7688" width="18.42578125" style="29" customWidth="1"/>
    <col min="7689" max="7689" width="17.28515625" style="29" customWidth="1"/>
    <col min="7690" max="7690" width="13" style="29" customWidth="1"/>
    <col min="7691" max="7938" width="9.140625" style="29"/>
    <col min="7939" max="7939" width="4" style="29" customWidth="1"/>
    <col min="7940" max="7940" width="18.85546875" style="29" customWidth="1"/>
    <col min="7941" max="7941" width="28.5703125" style="29" customWidth="1"/>
    <col min="7942" max="7942" width="27.28515625" style="29" customWidth="1"/>
    <col min="7943" max="7943" width="17.7109375" style="29" customWidth="1"/>
    <col min="7944" max="7944" width="18.42578125" style="29" customWidth="1"/>
    <col min="7945" max="7945" width="17.28515625" style="29" customWidth="1"/>
    <col min="7946" max="7946" width="13" style="29" customWidth="1"/>
    <col min="7947" max="8194" width="9.140625" style="29"/>
    <col min="8195" max="8195" width="4" style="29" customWidth="1"/>
    <col min="8196" max="8196" width="18.85546875" style="29" customWidth="1"/>
    <col min="8197" max="8197" width="28.5703125" style="29" customWidth="1"/>
    <col min="8198" max="8198" width="27.28515625" style="29" customWidth="1"/>
    <col min="8199" max="8199" width="17.7109375" style="29" customWidth="1"/>
    <col min="8200" max="8200" width="18.42578125" style="29" customWidth="1"/>
    <col min="8201" max="8201" width="17.28515625" style="29" customWidth="1"/>
    <col min="8202" max="8202" width="13" style="29" customWidth="1"/>
    <col min="8203" max="8450" width="9.140625" style="29"/>
    <col min="8451" max="8451" width="4" style="29" customWidth="1"/>
    <col min="8452" max="8452" width="18.85546875" style="29" customWidth="1"/>
    <col min="8453" max="8453" width="28.5703125" style="29" customWidth="1"/>
    <col min="8454" max="8454" width="27.28515625" style="29" customWidth="1"/>
    <col min="8455" max="8455" width="17.7109375" style="29" customWidth="1"/>
    <col min="8456" max="8456" width="18.42578125" style="29" customWidth="1"/>
    <col min="8457" max="8457" width="17.28515625" style="29" customWidth="1"/>
    <col min="8458" max="8458" width="13" style="29" customWidth="1"/>
    <col min="8459" max="8706" width="9.140625" style="29"/>
    <col min="8707" max="8707" width="4" style="29" customWidth="1"/>
    <col min="8708" max="8708" width="18.85546875" style="29" customWidth="1"/>
    <col min="8709" max="8709" width="28.5703125" style="29" customWidth="1"/>
    <col min="8710" max="8710" width="27.28515625" style="29" customWidth="1"/>
    <col min="8711" max="8711" width="17.7109375" style="29" customWidth="1"/>
    <col min="8712" max="8712" width="18.42578125" style="29" customWidth="1"/>
    <col min="8713" max="8713" width="17.28515625" style="29" customWidth="1"/>
    <col min="8714" max="8714" width="13" style="29" customWidth="1"/>
    <col min="8715" max="8962" width="9.140625" style="29"/>
    <col min="8963" max="8963" width="4" style="29" customWidth="1"/>
    <col min="8964" max="8964" width="18.85546875" style="29" customWidth="1"/>
    <col min="8965" max="8965" width="28.5703125" style="29" customWidth="1"/>
    <col min="8966" max="8966" width="27.28515625" style="29" customWidth="1"/>
    <col min="8967" max="8967" width="17.7109375" style="29" customWidth="1"/>
    <col min="8968" max="8968" width="18.42578125" style="29" customWidth="1"/>
    <col min="8969" max="8969" width="17.28515625" style="29" customWidth="1"/>
    <col min="8970" max="8970" width="13" style="29" customWidth="1"/>
    <col min="8971" max="9218" width="9.140625" style="29"/>
    <col min="9219" max="9219" width="4" style="29" customWidth="1"/>
    <col min="9220" max="9220" width="18.85546875" style="29" customWidth="1"/>
    <col min="9221" max="9221" width="28.5703125" style="29" customWidth="1"/>
    <col min="9222" max="9222" width="27.28515625" style="29" customWidth="1"/>
    <col min="9223" max="9223" width="17.7109375" style="29" customWidth="1"/>
    <col min="9224" max="9224" width="18.42578125" style="29" customWidth="1"/>
    <col min="9225" max="9225" width="17.28515625" style="29" customWidth="1"/>
    <col min="9226" max="9226" width="13" style="29" customWidth="1"/>
    <col min="9227" max="9474" width="9.140625" style="29"/>
    <col min="9475" max="9475" width="4" style="29" customWidth="1"/>
    <col min="9476" max="9476" width="18.85546875" style="29" customWidth="1"/>
    <col min="9477" max="9477" width="28.5703125" style="29" customWidth="1"/>
    <col min="9478" max="9478" width="27.28515625" style="29" customWidth="1"/>
    <col min="9479" max="9479" width="17.7109375" style="29" customWidth="1"/>
    <col min="9480" max="9480" width="18.42578125" style="29" customWidth="1"/>
    <col min="9481" max="9481" width="17.28515625" style="29" customWidth="1"/>
    <col min="9482" max="9482" width="13" style="29" customWidth="1"/>
    <col min="9483" max="9730" width="9.140625" style="29"/>
    <col min="9731" max="9731" width="4" style="29" customWidth="1"/>
    <col min="9732" max="9732" width="18.85546875" style="29" customWidth="1"/>
    <col min="9733" max="9733" width="28.5703125" style="29" customWidth="1"/>
    <col min="9734" max="9734" width="27.28515625" style="29" customWidth="1"/>
    <col min="9735" max="9735" width="17.7109375" style="29" customWidth="1"/>
    <col min="9736" max="9736" width="18.42578125" style="29" customWidth="1"/>
    <col min="9737" max="9737" width="17.28515625" style="29" customWidth="1"/>
    <col min="9738" max="9738" width="13" style="29" customWidth="1"/>
    <col min="9739" max="9986" width="9.140625" style="29"/>
    <col min="9987" max="9987" width="4" style="29" customWidth="1"/>
    <col min="9988" max="9988" width="18.85546875" style="29" customWidth="1"/>
    <col min="9989" max="9989" width="28.5703125" style="29" customWidth="1"/>
    <col min="9990" max="9990" width="27.28515625" style="29" customWidth="1"/>
    <col min="9991" max="9991" width="17.7109375" style="29" customWidth="1"/>
    <col min="9992" max="9992" width="18.42578125" style="29" customWidth="1"/>
    <col min="9993" max="9993" width="17.28515625" style="29" customWidth="1"/>
    <col min="9994" max="9994" width="13" style="29" customWidth="1"/>
    <col min="9995" max="10242" width="9.140625" style="29"/>
    <col min="10243" max="10243" width="4" style="29" customWidth="1"/>
    <col min="10244" max="10244" width="18.85546875" style="29" customWidth="1"/>
    <col min="10245" max="10245" width="28.5703125" style="29" customWidth="1"/>
    <col min="10246" max="10246" width="27.28515625" style="29" customWidth="1"/>
    <col min="10247" max="10247" width="17.7109375" style="29" customWidth="1"/>
    <col min="10248" max="10248" width="18.42578125" style="29" customWidth="1"/>
    <col min="10249" max="10249" width="17.28515625" style="29" customWidth="1"/>
    <col min="10250" max="10250" width="13" style="29" customWidth="1"/>
    <col min="10251" max="10498" width="9.140625" style="29"/>
    <col min="10499" max="10499" width="4" style="29" customWidth="1"/>
    <col min="10500" max="10500" width="18.85546875" style="29" customWidth="1"/>
    <col min="10501" max="10501" width="28.5703125" style="29" customWidth="1"/>
    <col min="10502" max="10502" width="27.28515625" style="29" customWidth="1"/>
    <col min="10503" max="10503" width="17.7109375" style="29" customWidth="1"/>
    <col min="10504" max="10504" width="18.42578125" style="29" customWidth="1"/>
    <col min="10505" max="10505" width="17.28515625" style="29" customWidth="1"/>
    <col min="10506" max="10506" width="13" style="29" customWidth="1"/>
    <col min="10507" max="10754" width="9.140625" style="29"/>
    <col min="10755" max="10755" width="4" style="29" customWidth="1"/>
    <col min="10756" max="10756" width="18.85546875" style="29" customWidth="1"/>
    <col min="10757" max="10757" width="28.5703125" style="29" customWidth="1"/>
    <col min="10758" max="10758" width="27.28515625" style="29" customWidth="1"/>
    <col min="10759" max="10759" width="17.7109375" style="29" customWidth="1"/>
    <col min="10760" max="10760" width="18.42578125" style="29" customWidth="1"/>
    <col min="10761" max="10761" width="17.28515625" style="29" customWidth="1"/>
    <col min="10762" max="10762" width="13" style="29" customWidth="1"/>
    <col min="10763" max="11010" width="9.140625" style="29"/>
    <col min="11011" max="11011" width="4" style="29" customWidth="1"/>
    <col min="11012" max="11012" width="18.85546875" style="29" customWidth="1"/>
    <col min="11013" max="11013" width="28.5703125" style="29" customWidth="1"/>
    <col min="11014" max="11014" width="27.28515625" style="29" customWidth="1"/>
    <col min="11015" max="11015" width="17.7109375" style="29" customWidth="1"/>
    <col min="11016" max="11016" width="18.42578125" style="29" customWidth="1"/>
    <col min="11017" max="11017" width="17.28515625" style="29" customWidth="1"/>
    <col min="11018" max="11018" width="13" style="29" customWidth="1"/>
    <col min="11019" max="11266" width="9.140625" style="29"/>
    <col min="11267" max="11267" width="4" style="29" customWidth="1"/>
    <col min="11268" max="11268" width="18.85546875" style="29" customWidth="1"/>
    <col min="11269" max="11269" width="28.5703125" style="29" customWidth="1"/>
    <col min="11270" max="11270" width="27.28515625" style="29" customWidth="1"/>
    <col min="11271" max="11271" width="17.7109375" style="29" customWidth="1"/>
    <col min="11272" max="11272" width="18.42578125" style="29" customWidth="1"/>
    <col min="11273" max="11273" width="17.28515625" style="29" customWidth="1"/>
    <col min="11274" max="11274" width="13" style="29" customWidth="1"/>
    <col min="11275" max="11522" width="9.140625" style="29"/>
    <col min="11523" max="11523" width="4" style="29" customWidth="1"/>
    <col min="11524" max="11524" width="18.85546875" style="29" customWidth="1"/>
    <col min="11525" max="11525" width="28.5703125" style="29" customWidth="1"/>
    <col min="11526" max="11526" width="27.28515625" style="29" customWidth="1"/>
    <col min="11527" max="11527" width="17.7109375" style="29" customWidth="1"/>
    <col min="11528" max="11528" width="18.42578125" style="29" customWidth="1"/>
    <col min="11529" max="11529" width="17.28515625" style="29" customWidth="1"/>
    <col min="11530" max="11530" width="13" style="29" customWidth="1"/>
    <col min="11531" max="11778" width="9.140625" style="29"/>
    <col min="11779" max="11779" width="4" style="29" customWidth="1"/>
    <col min="11780" max="11780" width="18.85546875" style="29" customWidth="1"/>
    <col min="11781" max="11781" width="28.5703125" style="29" customWidth="1"/>
    <col min="11782" max="11782" width="27.28515625" style="29" customWidth="1"/>
    <col min="11783" max="11783" width="17.7109375" style="29" customWidth="1"/>
    <col min="11784" max="11784" width="18.42578125" style="29" customWidth="1"/>
    <col min="11785" max="11785" width="17.28515625" style="29" customWidth="1"/>
    <col min="11786" max="11786" width="13" style="29" customWidth="1"/>
    <col min="11787" max="12034" width="9.140625" style="29"/>
    <col min="12035" max="12035" width="4" style="29" customWidth="1"/>
    <col min="12036" max="12036" width="18.85546875" style="29" customWidth="1"/>
    <col min="12037" max="12037" width="28.5703125" style="29" customWidth="1"/>
    <col min="12038" max="12038" width="27.28515625" style="29" customWidth="1"/>
    <col min="12039" max="12039" width="17.7109375" style="29" customWidth="1"/>
    <col min="12040" max="12040" width="18.42578125" style="29" customWidth="1"/>
    <col min="12041" max="12041" width="17.28515625" style="29" customWidth="1"/>
    <col min="12042" max="12042" width="13" style="29" customWidth="1"/>
    <col min="12043" max="12290" width="9.140625" style="29"/>
    <col min="12291" max="12291" width="4" style="29" customWidth="1"/>
    <col min="12292" max="12292" width="18.85546875" style="29" customWidth="1"/>
    <col min="12293" max="12293" width="28.5703125" style="29" customWidth="1"/>
    <col min="12294" max="12294" width="27.28515625" style="29" customWidth="1"/>
    <col min="12295" max="12295" width="17.7109375" style="29" customWidth="1"/>
    <col min="12296" max="12296" width="18.42578125" style="29" customWidth="1"/>
    <col min="12297" max="12297" width="17.28515625" style="29" customWidth="1"/>
    <col min="12298" max="12298" width="13" style="29" customWidth="1"/>
    <col min="12299" max="12546" width="9.140625" style="29"/>
    <col min="12547" max="12547" width="4" style="29" customWidth="1"/>
    <col min="12548" max="12548" width="18.85546875" style="29" customWidth="1"/>
    <col min="12549" max="12549" width="28.5703125" style="29" customWidth="1"/>
    <col min="12550" max="12550" width="27.28515625" style="29" customWidth="1"/>
    <col min="12551" max="12551" width="17.7109375" style="29" customWidth="1"/>
    <col min="12552" max="12552" width="18.42578125" style="29" customWidth="1"/>
    <col min="12553" max="12553" width="17.28515625" style="29" customWidth="1"/>
    <col min="12554" max="12554" width="13" style="29" customWidth="1"/>
    <col min="12555" max="12802" width="9.140625" style="29"/>
    <col min="12803" max="12803" width="4" style="29" customWidth="1"/>
    <col min="12804" max="12804" width="18.85546875" style="29" customWidth="1"/>
    <col min="12805" max="12805" width="28.5703125" style="29" customWidth="1"/>
    <col min="12806" max="12806" width="27.28515625" style="29" customWidth="1"/>
    <col min="12807" max="12807" width="17.7109375" style="29" customWidth="1"/>
    <col min="12808" max="12808" width="18.42578125" style="29" customWidth="1"/>
    <col min="12809" max="12809" width="17.28515625" style="29" customWidth="1"/>
    <col min="12810" max="12810" width="13" style="29" customWidth="1"/>
    <col min="12811" max="13058" width="9.140625" style="29"/>
    <col min="13059" max="13059" width="4" style="29" customWidth="1"/>
    <col min="13060" max="13060" width="18.85546875" style="29" customWidth="1"/>
    <col min="13061" max="13061" width="28.5703125" style="29" customWidth="1"/>
    <col min="13062" max="13062" width="27.28515625" style="29" customWidth="1"/>
    <col min="13063" max="13063" width="17.7109375" style="29" customWidth="1"/>
    <col min="13064" max="13064" width="18.42578125" style="29" customWidth="1"/>
    <col min="13065" max="13065" width="17.28515625" style="29" customWidth="1"/>
    <col min="13066" max="13066" width="13" style="29" customWidth="1"/>
    <col min="13067" max="13314" width="9.140625" style="29"/>
    <col min="13315" max="13315" width="4" style="29" customWidth="1"/>
    <col min="13316" max="13316" width="18.85546875" style="29" customWidth="1"/>
    <col min="13317" max="13317" width="28.5703125" style="29" customWidth="1"/>
    <col min="13318" max="13318" width="27.28515625" style="29" customWidth="1"/>
    <col min="13319" max="13319" width="17.7109375" style="29" customWidth="1"/>
    <col min="13320" max="13320" width="18.42578125" style="29" customWidth="1"/>
    <col min="13321" max="13321" width="17.28515625" style="29" customWidth="1"/>
    <col min="13322" max="13322" width="13" style="29" customWidth="1"/>
    <col min="13323" max="13570" width="9.140625" style="29"/>
    <col min="13571" max="13571" width="4" style="29" customWidth="1"/>
    <col min="13572" max="13572" width="18.85546875" style="29" customWidth="1"/>
    <col min="13573" max="13573" width="28.5703125" style="29" customWidth="1"/>
    <col min="13574" max="13574" width="27.28515625" style="29" customWidth="1"/>
    <col min="13575" max="13575" width="17.7109375" style="29" customWidth="1"/>
    <col min="13576" max="13576" width="18.42578125" style="29" customWidth="1"/>
    <col min="13577" max="13577" width="17.28515625" style="29" customWidth="1"/>
    <col min="13578" max="13578" width="13" style="29" customWidth="1"/>
    <col min="13579" max="13826" width="9.140625" style="29"/>
    <col min="13827" max="13827" width="4" style="29" customWidth="1"/>
    <col min="13828" max="13828" width="18.85546875" style="29" customWidth="1"/>
    <col min="13829" max="13829" width="28.5703125" style="29" customWidth="1"/>
    <col min="13830" max="13830" width="27.28515625" style="29" customWidth="1"/>
    <col min="13831" max="13831" width="17.7109375" style="29" customWidth="1"/>
    <col min="13832" max="13832" width="18.42578125" style="29" customWidth="1"/>
    <col min="13833" max="13833" width="17.28515625" style="29" customWidth="1"/>
    <col min="13834" max="13834" width="13" style="29" customWidth="1"/>
    <col min="13835" max="14082" width="9.140625" style="29"/>
    <col min="14083" max="14083" width="4" style="29" customWidth="1"/>
    <col min="14084" max="14084" width="18.85546875" style="29" customWidth="1"/>
    <col min="14085" max="14085" width="28.5703125" style="29" customWidth="1"/>
    <col min="14086" max="14086" width="27.28515625" style="29" customWidth="1"/>
    <col min="14087" max="14087" width="17.7109375" style="29" customWidth="1"/>
    <col min="14088" max="14088" width="18.42578125" style="29" customWidth="1"/>
    <col min="14089" max="14089" width="17.28515625" style="29" customWidth="1"/>
    <col min="14090" max="14090" width="13" style="29" customWidth="1"/>
    <col min="14091" max="14338" width="9.140625" style="29"/>
    <col min="14339" max="14339" width="4" style="29" customWidth="1"/>
    <col min="14340" max="14340" width="18.85546875" style="29" customWidth="1"/>
    <col min="14341" max="14341" width="28.5703125" style="29" customWidth="1"/>
    <col min="14342" max="14342" width="27.28515625" style="29" customWidth="1"/>
    <col min="14343" max="14343" width="17.7109375" style="29" customWidth="1"/>
    <col min="14344" max="14344" width="18.42578125" style="29" customWidth="1"/>
    <col min="14345" max="14345" width="17.28515625" style="29" customWidth="1"/>
    <col min="14346" max="14346" width="13" style="29" customWidth="1"/>
    <col min="14347" max="14594" width="9.140625" style="29"/>
    <col min="14595" max="14595" width="4" style="29" customWidth="1"/>
    <col min="14596" max="14596" width="18.85546875" style="29" customWidth="1"/>
    <col min="14597" max="14597" width="28.5703125" style="29" customWidth="1"/>
    <col min="14598" max="14598" width="27.28515625" style="29" customWidth="1"/>
    <col min="14599" max="14599" width="17.7109375" style="29" customWidth="1"/>
    <col min="14600" max="14600" width="18.42578125" style="29" customWidth="1"/>
    <col min="14601" max="14601" width="17.28515625" style="29" customWidth="1"/>
    <col min="14602" max="14602" width="13" style="29" customWidth="1"/>
    <col min="14603" max="14850" width="9.140625" style="29"/>
    <col min="14851" max="14851" width="4" style="29" customWidth="1"/>
    <col min="14852" max="14852" width="18.85546875" style="29" customWidth="1"/>
    <col min="14853" max="14853" width="28.5703125" style="29" customWidth="1"/>
    <col min="14854" max="14854" width="27.28515625" style="29" customWidth="1"/>
    <col min="14855" max="14855" width="17.7109375" style="29" customWidth="1"/>
    <col min="14856" max="14856" width="18.42578125" style="29" customWidth="1"/>
    <col min="14857" max="14857" width="17.28515625" style="29" customWidth="1"/>
    <col min="14858" max="14858" width="13" style="29" customWidth="1"/>
    <col min="14859" max="15106" width="9.140625" style="29"/>
    <col min="15107" max="15107" width="4" style="29" customWidth="1"/>
    <col min="15108" max="15108" width="18.85546875" style="29" customWidth="1"/>
    <col min="15109" max="15109" width="28.5703125" style="29" customWidth="1"/>
    <col min="15110" max="15110" width="27.28515625" style="29" customWidth="1"/>
    <col min="15111" max="15111" width="17.7109375" style="29" customWidth="1"/>
    <col min="15112" max="15112" width="18.42578125" style="29" customWidth="1"/>
    <col min="15113" max="15113" width="17.28515625" style="29" customWidth="1"/>
    <col min="15114" max="15114" width="13" style="29" customWidth="1"/>
    <col min="15115" max="15362" width="9.140625" style="29"/>
    <col min="15363" max="15363" width="4" style="29" customWidth="1"/>
    <col min="15364" max="15364" width="18.85546875" style="29" customWidth="1"/>
    <col min="15365" max="15365" width="28.5703125" style="29" customWidth="1"/>
    <col min="15366" max="15366" width="27.28515625" style="29" customWidth="1"/>
    <col min="15367" max="15367" width="17.7109375" style="29" customWidth="1"/>
    <col min="15368" max="15368" width="18.42578125" style="29" customWidth="1"/>
    <col min="15369" max="15369" width="17.28515625" style="29" customWidth="1"/>
    <col min="15370" max="15370" width="13" style="29" customWidth="1"/>
    <col min="15371" max="15618" width="9.140625" style="29"/>
    <col min="15619" max="15619" width="4" style="29" customWidth="1"/>
    <col min="15620" max="15620" width="18.85546875" style="29" customWidth="1"/>
    <col min="15621" max="15621" width="28.5703125" style="29" customWidth="1"/>
    <col min="15622" max="15622" width="27.28515625" style="29" customWidth="1"/>
    <col min="15623" max="15623" width="17.7109375" style="29" customWidth="1"/>
    <col min="15624" max="15624" width="18.42578125" style="29" customWidth="1"/>
    <col min="15625" max="15625" width="17.28515625" style="29" customWidth="1"/>
    <col min="15626" max="15626" width="13" style="29" customWidth="1"/>
    <col min="15627" max="15874" width="9.140625" style="29"/>
    <col min="15875" max="15875" width="4" style="29" customWidth="1"/>
    <col min="15876" max="15876" width="18.85546875" style="29" customWidth="1"/>
    <col min="15877" max="15877" width="28.5703125" style="29" customWidth="1"/>
    <col min="15878" max="15878" width="27.28515625" style="29" customWidth="1"/>
    <col min="15879" max="15879" width="17.7109375" style="29" customWidth="1"/>
    <col min="15880" max="15880" width="18.42578125" style="29" customWidth="1"/>
    <col min="15881" max="15881" width="17.28515625" style="29" customWidth="1"/>
    <col min="15882" max="15882" width="13" style="29" customWidth="1"/>
    <col min="15883" max="16130" width="9.140625" style="29"/>
    <col min="16131" max="16131" width="4" style="29" customWidth="1"/>
    <col min="16132" max="16132" width="18.85546875" style="29" customWidth="1"/>
    <col min="16133" max="16133" width="28.5703125" style="29" customWidth="1"/>
    <col min="16134" max="16134" width="27.28515625" style="29" customWidth="1"/>
    <col min="16135" max="16135" width="17.7109375" style="29" customWidth="1"/>
    <col min="16136" max="16136" width="18.42578125" style="29" customWidth="1"/>
    <col min="16137" max="16137" width="17.28515625" style="29" customWidth="1"/>
    <col min="16138" max="16138" width="13" style="29" customWidth="1"/>
    <col min="16139" max="16384" width="9.140625" style="29"/>
  </cols>
  <sheetData>
    <row r="1" spans="1:9" x14ac:dyDescent="0.3">
      <c r="B1" s="20" t="s">
        <v>44</v>
      </c>
      <c r="C1" s="30"/>
      <c r="E1" s="31"/>
    </row>
    <row r="3" spans="1:9" ht="45" customHeight="1" x14ac:dyDescent="0.3">
      <c r="A3" s="260" t="s">
        <v>91</v>
      </c>
      <c r="B3" s="260"/>
      <c r="C3" s="260">
        <v>104018</v>
      </c>
      <c r="D3" s="260"/>
    </row>
    <row r="4" spans="1:9" ht="43.5" customHeight="1" x14ac:dyDescent="0.3">
      <c r="A4" s="260" t="s">
        <v>90</v>
      </c>
      <c r="B4" s="260"/>
      <c r="C4" s="260" t="s">
        <v>23</v>
      </c>
      <c r="D4" s="260"/>
      <c r="E4" s="54"/>
      <c r="F4" s="54"/>
    </row>
    <row r="6" spans="1:9" x14ac:dyDescent="0.3">
      <c r="B6" s="20" t="s">
        <v>89</v>
      </c>
    </row>
    <row r="9" spans="1:9" ht="40.5" customHeight="1" x14ac:dyDescent="0.3">
      <c r="A9" s="259" t="s">
        <v>39</v>
      </c>
      <c r="B9" s="259" t="s">
        <v>40</v>
      </c>
      <c r="C9" s="259" t="s">
        <v>41</v>
      </c>
      <c r="D9" s="259"/>
      <c r="E9" s="259"/>
      <c r="F9" s="259"/>
      <c r="G9" s="259"/>
      <c r="H9" s="259" t="s">
        <v>92</v>
      </c>
      <c r="I9" s="259" t="s">
        <v>93</v>
      </c>
    </row>
    <row r="10" spans="1:9" x14ac:dyDescent="0.3">
      <c r="A10" s="259"/>
      <c r="B10" s="259"/>
      <c r="C10" s="259" t="s">
        <v>94</v>
      </c>
      <c r="D10" s="259" t="s">
        <v>42</v>
      </c>
      <c r="E10" s="259"/>
      <c r="F10" s="259" t="s">
        <v>43</v>
      </c>
      <c r="G10" s="259"/>
      <c r="H10" s="259"/>
      <c r="I10" s="259"/>
    </row>
    <row r="11" spans="1:9" ht="138" customHeight="1" x14ac:dyDescent="0.3">
      <c r="A11" s="259"/>
      <c r="B11" s="259"/>
      <c r="C11" s="259"/>
      <c r="D11" s="19" t="s">
        <v>95</v>
      </c>
      <c r="E11" s="19" t="s">
        <v>96</v>
      </c>
      <c r="F11" s="19" t="s">
        <v>95</v>
      </c>
      <c r="G11" s="19" t="s">
        <v>96</v>
      </c>
      <c r="H11" s="259"/>
      <c r="I11" s="259"/>
    </row>
    <row r="12" spans="1:9" s="1" customFormat="1" ht="135.75" customHeight="1" x14ac:dyDescent="0.2">
      <c r="A12" s="261" t="s">
        <v>278</v>
      </c>
      <c r="B12" s="261" t="s">
        <v>279</v>
      </c>
      <c r="C12" s="102" t="s">
        <v>280</v>
      </c>
      <c r="D12" s="103">
        <v>15</v>
      </c>
      <c r="E12" s="103">
        <v>2022</v>
      </c>
      <c r="F12" s="103">
        <v>15</v>
      </c>
      <c r="G12" s="103">
        <v>2023</v>
      </c>
      <c r="H12" s="105" t="s">
        <v>286</v>
      </c>
      <c r="I12" s="101"/>
    </row>
    <row r="13" spans="1:9" s="1" customFormat="1" ht="132" customHeight="1" x14ac:dyDescent="0.2">
      <c r="A13" s="261"/>
      <c r="B13" s="261"/>
      <c r="C13" s="102" t="s">
        <v>281</v>
      </c>
      <c r="D13" s="103">
        <v>20</v>
      </c>
      <c r="E13" s="103">
        <v>2022</v>
      </c>
      <c r="F13" s="103">
        <v>20</v>
      </c>
      <c r="G13" s="103">
        <v>2023</v>
      </c>
      <c r="H13" s="105" t="s">
        <v>286</v>
      </c>
      <c r="I13" s="101"/>
    </row>
    <row r="14" spans="1:9" s="1" customFormat="1" ht="149.25" customHeight="1" x14ac:dyDescent="0.2">
      <c r="A14" s="261" t="s">
        <v>282</v>
      </c>
      <c r="B14" s="261" t="s">
        <v>283</v>
      </c>
      <c r="C14" s="104" t="s">
        <v>284</v>
      </c>
      <c r="D14" s="106">
        <v>92</v>
      </c>
      <c r="E14" s="103">
        <v>2022</v>
      </c>
      <c r="F14" s="106">
        <v>92</v>
      </c>
      <c r="G14" s="103">
        <v>2023</v>
      </c>
      <c r="H14" s="105" t="s">
        <v>286</v>
      </c>
      <c r="I14" s="101"/>
    </row>
    <row r="15" spans="1:9" s="1" customFormat="1" ht="102.75" customHeight="1" x14ac:dyDescent="0.2">
      <c r="A15" s="261"/>
      <c r="B15" s="261"/>
      <c r="C15" s="104" t="s">
        <v>285</v>
      </c>
      <c r="D15" s="106">
        <v>100</v>
      </c>
      <c r="E15" s="103">
        <v>2022</v>
      </c>
      <c r="F15" s="106">
        <v>100</v>
      </c>
      <c r="G15" s="103">
        <v>2023</v>
      </c>
      <c r="H15" s="105" t="s">
        <v>286</v>
      </c>
      <c r="I15" s="101"/>
    </row>
  </sheetData>
  <mergeCells count="16">
    <mergeCell ref="I9:I11"/>
    <mergeCell ref="C10:C11"/>
    <mergeCell ref="D10:E10"/>
    <mergeCell ref="F10:G10"/>
    <mergeCell ref="A14:A15"/>
    <mergeCell ref="B14:B15"/>
    <mergeCell ref="A12:A13"/>
    <mergeCell ref="B12:B13"/>
    <mergeCell ref="H9:H11"/>
    <mergeCell ref="A3:B3"/>
    <mergeCell ref="A4:B4"/>
    <mergeCell ref="A9:A11"/>
    <mergeCell ref="B9:B11"/>
    <mergeCell ref="C9:G9"/>
    <mergeCell ref="C3:D3"/>
    <mergeCell ref="C4:D4"/>
  </mergeCells>
  <pageMargins left="0.7" right="0.7" top="0.75" bottom="0.75" header="0.3" footer="0.3"/>
  <pageSetup paperSize="9" scale="85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8"/>
  <sheetViews>
    <sheetView view="pageBreakPreview" zoomScale="115" zoomScaleNormal="115" zoomScaleSheetLayoutView="115" workbookViewId="0">
      <selection activeCell="D16" sqref="D16:D20"/>
    </sheetView>
  </sheetViews>
  <sheetFormatPr defaultColWidth="9.140625" defaultRowHeight="16.5" x14ac:dyDescent="0.3"/>
  <cols>
    <col min="1" max="1" width="2.42578125" style="2" customWidth="1"/>
    <col min="2" max="2" width="44.85546875" style="2" customWidth="1"/>
    <col min="3" max="3" width="62.140625" style="2" customWidth="1"/>
    <col min="4" max="4" width="17.85546875" style="34" customWidth="1"/>
    <col min="5" max="5" width="16.85546875" style="2" customWidth="1"/>
    <col min="6" max="6" width="17.42578125" style="153" customWidth="1"/>
    <col min="7" max="8" width="17" style="2" customWidth="1"/>
    <col min="9" max="9" width="12.5703125" style="36" customWidth="1"/>
    <col min="10" max="10" width="9.140625" style="2" hidden="1" customWidth="1"/>
    <col min="11" max="16384" width="9.140625" style="2"/>
  </cols>
  <sheetData>
    <row r="1" spans="2:9" x14ac:dyDescent="0.3">
      <c r="E1" s="9"/>
      <c r="F1" s="35"/>
      <c r="G1" s="9"/>
    </row>
    <row r="2" spans="2:9" x14ac:dyDescent="0.3">
      <c r="B2" s="33" t="s">
        <v>44</v>
      </c>
      <c r="C2" s="33"/>
      <c r="D2" s="87"/>
      <c r="E2" s="63"/>
      <c r="F2" s="35"/>
      <c r="G2" s="9"/>
      <c r="H2" s="9"/>
    </row>
    <row r="3" spans="2:9" x14ac:dyDescent="0.3">
      <c r="B3" s="34"/>
      <c r="C3" s="9"/>
      <c r="E3" s="9"/>
      <c r="F3" s="35"/>
      <c r="G3" s="9"/>
      <c r="H3" s="9"/>
    </row>
    <row r="4" spans="2:9" ht="28.5" customHeight="1" x14ac:dyDescent="0.3">
      <c r="B4" s="37" t="s">
        <v>99</v>
      </c>
      <c r="C4" s="38">
        <v>104018</v>
      </c>
      <c r="E4" s="9"/>
      <c r="F4" s="35"/>
      <c r="G4" s="9"/>
      <c r="H4" s="9"/>
    </row>
    <row r="5" spans="2:9" x14ac:dyDescent="0.3">
      <c r="B5" s="37" t="s">
        <v>100</v>
      </c>
      <c r="C5" s="38" t="s">
        <v>23</v>
      </c>
      <c r="D5" s="39"/>
      <c r="E5" s="9"/>
      <c r="F5" s="35"/>
      <c r="G5" s="9"/>
      <c r="H5" s="35"/>
    </row>
    <row r="6" spans="2:9" x14ac:dyDescent="0.3">
      <c r="B6" s="9"/>
      <c r="C6" s="9"/>
      <c r="D6" s="40"/>
      <c r="E6" s="9"/>
      <c r="F6" s="35"/>
      <c r="G6" s="9"/>
      <c r="H6" s="9"/>
    </row>
    <row r="7" spans="2:9" s="129" customFormat="1" ht="17.25" customHeight="1" x14ac:dyDescent="0.3">
      <c r="B7" s="49"/>
      <c r="C7" s="124"/>
      <c r="D7" s="125"/>
      <c r="E7" s="126"/>
      <c r="F7" s="126"/>
      <c r="G7" s="127"/>
      <c r="H7" s="127"/>
      <c r="I7" s="128"/>
    </row>
    <row r="8" spans="2:9" x14ac:dyDescent="0.3">
      <c r="B8" s="33" t="s">
        <v>97</v>
      </c>
      <c r="C8" s="9"/>
      <c r="E8" s="9"/>
      <c r="F8" s="35"/>
      <c r="G8" s="9"/>
      <c r="H8" s="9"/>
    </row>
    <row r="9" spans="2:9" x14ac:dyDescent="0.3">
      <c r="B9" s="33"/>
      <c r="C9" s="9"/>
      <c r="E9" s="9"/>
      <c r="F9" s="35"/>
      <c r="G9" s="9"/>
      <c r="H9" s="9"/>
    </row>
    <row r="10" spans="2:9" x14ac:dyDescent="0.3">
      <c r="B10" s="41" t="s">
        <v>104</v>
      </c>
      <c r="C10" s="41" t="s">
        <v>98</v>
      </c>
      <c r="E10" s="9"/>
      <c r="F10" s="35"/>
      <c r="G10" s="9"/>
      <c r="H10" s="9"/>
    </row>
    <row r="11" spans="2:9" ht="35.25" customHeight="1" x14ac:dyDescent="0.3">
      <c r="B11" s="38">
        <v>1043</v>
      </c>
      <c r="C11" s="32" t="s">
        <v>52</v>
      </c>
      <c r="D11" s="130"/>
      <c r="E11" s="131"/>
      <c r="F11" s="132"/>
      <c r="G11" s="133"/>
    </row>
    <row r="12" spans="2:9" x14ac:dyDescent="0.3">
      <c r="B12" s="123"/>
      <c r="C12" s="9"/>
      <c r="D12" s="49"/>
      <c r="E12" s="126"/>
      <c r="F12" s="134"/>
      <c r="G12" s="133"/>
    </row>
    <row r="13" spans="2:9" x14ac:dyDescent="0.3">
      <c r="B13" s="48" t="s">
        <v>114</v>
      </c>
      <c r="C13" s="9"/>
      <c r="D13" s="49"/>
      <c r="E13" s="126"/>
      <c r="F13" s="134"/>
      <c r="G13" s="133"/>
    </row>
    <row r="14" spans="2:9" x14ac:dyDescent="0.3">
      <c r="B14" s="123"/>
      <c r="C14" s="9"/>
      <c r="D14" s="49"/>
      <c r="E14" s="126"/>
      <c r="F14" s="134"/>
      <c r="G14" s="133"/>
    </row>
    <row r="15" spans="2:9" x14ac:dyDescent="0.3">
      <c r="B15" s="43" t="s">
        <v>105</v>
      </c>
      <c r="C15" s="38">
        <v>1043</v>
      </c>
      <c r="D15" s="270" t="s">
        <v>113</v>
      </c>
      <c r="E15" s="270"/>
      <c r="F15" s="270"/>
      <c r="G15" s="270"/>
      <c r="H15" s="270"/>
      <c r="I15" s="270"/>
    </row>
    <row r="16" spans="2:9" ht="15" customHeight="1" x14ac:dyDescent="0.3">
      <c r="B16" s="43" t="s">
        <v>106</v>
      </c>
      <c r="C16" s="38">
        <v>11004</v>
      </c>
      <c r="D16" s="266" t="s">
        <v>287</v>
      </c>
      <c r="E16" s="266" t="s">
        <v>253</v>
      </c>
      <c r="F16" s="266" t="s">
        <v>101</v>
      </c>
      <c r="G16" s="266" t="s">
        <v>50</v>
      </c>
      <c r="H16" s="266" t="s">
        <v>254</v>
      </c>
      <c r="I16" s="266" t="s">
        <v>103</v>
      </c>
    </row>
    <row r="17" spans="2:9" ht="32.25" customHeight="1" x14ac:dyDescent="0.3">
      <c r="B17" s="43" t="s">
        <v>107</v>
      </c>
      <c r="C17" s="47" t="s">
        <v>60</v>
      </c>
      <c r="D17" s="266"/>
      <c r="E17" s="266"/>
      <c r="F17" s="266" t="s">
        <v>101</v>
      </c>
      <c r="G17" s="266" t="s">
        <v>50</v>
      </c>
      <c r="H17" s="266" t="s">
        <v>254</v>
      </c>
      <c r="I17" s="266"/>
    </row>
    <row r="18" spans="2:9" ht="67.5" x14ac:dyDescent="0.3">
      <c r="B18" s="43" t="s">
        <v>108</v>
      </c>
      <c r="C18" s="47" t="s">
        <v>62</v>
      </c>
      <c r="D18" s="266"/>
      <c r="E18" s="266"/>
      <c r="F18" s="266" t="s">
        <v>101</v>
      </c>
      <c r="G18" s="266" t="s">
        <v>50</v>
      </c>
      <c r="H18" s="266" t="s">
        <v>254</v>
      </c>
      <c r="I18" s="266"/>
    </row>
    <row r="19" spans="2:9" x14ac:dyDescent="0.3">
      <c r="B19" s="43" t="s">
        <v>109</v>
      </c>
      <c r="C19" s="47" t="s">
        <v>64</v>
      </c>
      <c r="D19" s="266"/>
      <c r="E19" s="266"/>
      <c r="F19" s="266" t="s">
        <v>101</v>
      </c>
      <c r="G19" s="266" t="s">
        <v>50</v>
      </c>
      <c r="H19" s="266" t="s">
        <v>254</v>
      </c>
      <c r="I19" s="266"/>
    </row>
    <row r="20" spans="2:9" x14ac:dyDescent="0.3">
      <c r="B20" s="44" t="s">
        <v>110</v>
      </c>
      <c r="C20" s="38" t="s">
        <v>23</v>
      </c>
      <c r="D20" s="266"/>
      <c r="E20" s="266"/>
      <c r="F20" s="266" t="s">
        <v>101</v>
      </c>
      <c r="G20" s="266" t="s">
        <v>50</v>
      </c>
      <c r="H20" s="266" t="s">
        <v>254</v>
      </c>
      <c r="I20" s="266"/>
    </row>
    <row r="21" spans="2:9" x14ac:dyDescent="0.3">
      <c r="B21" s="264" t="s">
        <v>112</v>
      </c>
      <c r="C21" s="265"/>
      <c r="D21" s="46"/>
      <c r="E21" s="46"/>
      <c r="F21" s="46"/>
      <c r="G21" s="46"/>
      <c r="H21" s="46"/>
      <c r="I21" s="46"/>
    </row>
    <row r="22" spans="2:9" ht="33" customHeight="1" x14ac:dyDescent="0.3">
      <c r="B22" s="55" t="s">
        <v>132</v>
      </c>
      <c r="C22" s="116" t="s">
        <v>142</v>
      </c>
      <c r="D22" s="135"/>
      <c r="E22" s="135">
        <v>550</v>
      </c>
      <c r="F22" s="135"/>
      <c r="G22" s="135"/>
      <c r="H22" s="135"/>
      <c r="I22" s="275"/>
    </row>
    <row r="23" spans="2:9" ht="32.25" customHeight="1" x14ac:dyDescent="0.3">
      <c r="B23" s="55" t="s">
        <v>132</v>
      </c>
      <c r="C23" s="116" t="s">
        <v>120</v>
      </c>
      <c r="D23" s="135">
        <v>1461</v>
      </c>
      <c r="E23" s="135">
        <v>1000</v>
      </c>
      <c r="F23" s="135">
        <v>1000</v>
      </c>
      <c r="G23" s="135">
        <v>1000</v>
      </c>
      <c r="H23" s="135">
        <v>1000</v>
      </c>
      <c r="I23" s="275"/>
    </row>
    <row r="24" spans="2:9" ht="37.5" customHeight="1" x14ac:dyDescent="0.3">
      <c r="B24" s="55" t="s">
        <v>133</v>
      </c>
      <c r="C24" s="53" t="s">
        <v>121</v>
      </c>
      <c r="D24" s="135">
        <v>54</v>
      </c>
      <c r="E24" s="135">
        <v>40</v>
      </c>
      <c r="F24" s="135">
        <v>40</v>
      </c>
      <c r="G24" s="135">
        <v>40</v>
      </c>
      <c r="H24" s="135">
        <v>40</v>
      </c>
      <c r="I24" s="275"/>
    </row>
    <row r="25" spans="2:9" ht="32.25" customHeight="1" x14ac:dyDescent="0.3">
      <c r="B25" s="55" t="s">
        <v>133</v>
      </c>
      <c r="C25" s="53" t="s">
        <v>122</v>
      </c>
      <c r="D25" s="135">
        <v>46</v>
      </c>
      <c r="E25" s="135">
        <v>60</v>
      </c>
      <c r="F25" s="135">
        <v>60</v>
      </c>
      <c r="G25" s="135">
        <v>60</v>
      </c>
      <c r="H25" s="135">
        <v>60</v>
      </c>
      <c r="I25" s="275"/>
    </row>
    <row r="26" spans="2:9" ht="29.25" customHeight="1" x14ac:dyDescent="0.3">
      <c r="B26" s="55" t="s">
        <v>132</v>
      </c>
      <c r="C26" s="116" t="s">
        <v>123</v>
      </c>
      <c r="D26" s="135">
        <v>1313</v>
      </c>
      <c r="E26" s="135">
        <v>1000</v>
      </c>
      <c r="F26" s="135">
        <v>1000</v>
      </c>
      <c r="G26" s="135">
        <v>1000</v>
      </c>
      <c r="H26" s="135">
        <v>1000</v>
      </c>
      <c r="I26" s="275"/>
    </row>
    <row r="27" spans="2:9" ht="29.25" customHeight="1" x14ac:dyDescent="0.3">
      <c r="B27" s="55" t="s">
        <v>133</v>
      </c>
      <c r="C27" s="53" t="s">
        <v>124</v>
      </c>
      <c r="D27" s="135">
        <v>51</v>
      </c>
      <c r="E27" s="135">
        <v>30</v>
      </c>
      <c r="F27" s="135">
        <v>30</v>
      </c>
      <c r="G27" s="135">
        <v>30</v>
      </c>
      <c r="H27" s="135">
        <v>30</v>
      </c>
      <c r="I27" s="275"/>
    </row>
    <row r="28" spans="2:9" ht="36.75" customHeight="1" x14ac:dyDescent="0.3">
      <c r="B28" s="55" t="s">
        <v>133</v>
      </c>
      <c r="C28" s="53" t="s">
        <v>125</v>
      </c>
      <c r="D28" s="135">
        <v>49</v>
      </c>
      <c r="E28" s="135">
        <v>70</v>
      </c>
      <c r="F28" s="135">
        <v>70</v>
      </c>
      <c r="G28" s="135">
        <v>70</v>
      </c>
      <c r="H28" s="135">
        <v>70</v>
      </c>
      <c r="I28" s="275"/>
    </row>
    <row r="29" spans="2:9" ht="34.5" customHeight="1" x14ac:dyDescent="0.3">
      <c r="B29" s="55" t="s">
        <v>132</v>
      </c>
      <c r="C29" s="53" t="s">
        <v>126</v>
      </c>
      <c r="D29" s="135">
        <v>105</v>
      </c>
      <c r="E29" s="135"/>
      <c r="F29" s="135"/>
      <c r="G29" s="135"/>
      <c r="H29" s="135"/>
      <c r="I29" s="275"/>
    </row>
    <row r="30" spans="2:9" ht="28.5" customHeight="1" x14ac:dyDescent="0.3">
      <c r="B30" s="55" t="s">
        <v>133</v>
      </c>
      <c r="C30" s="53" t="s">
        <v>127</v>
      </c>
      <c r="D30" s="135">
        <v>51</v>
      </c>
      <c r="E30" s="135"/>
      <c r="F30" s="135"/>
      <c r="G30" s="135"/>
      <c r="H30" s="135"/>
      <c r="I30" s="275"/>
    </row>
    <row r="31" spans="2:9" ht="33" customHeight="1" x14ac:dyDescent="0.3">
      <c r="B31" s="55" t="s">
        <v>133</v>
      </c>
      <c r="C31" s="53" t="s">
        <v>128</v>
      </c>
      <c r="D31" s="135">
        <v>49</v>
      </c>
      <c r="E31" s="135"/>
      <c r="F31" s="135"/>
      <c r="G31" s="135"/>
      <c r="H31" s="135"/>
      <c r="I31" s="275"/>
    </row>
    <row r="32" spans="2:9" ht="20.25" customHeight="1" x14ac:dyDescent="0.3">
      <c r="B32" s="55" t="s">
        <v>132</v>
      </c>
      <c r="C32" s="53" t="s">
        <v>129</v>
      </c>
      <c r="D32" s="135">
        <v>90</v>
      </c>
      <c r="E32" s="135">
        <v>50</v>
      </c>
      <c r="F32" s="135">
        <v>50</v>
      </c>
      <c r="G32" s="135">
        <v>50</v>
      </c>
      <c r="H32" s="135">
        <v>50</v>
      </c>
      <c r="I32" s="275"/>
    </row>
    <row r="33" spans="2:9" ht="33" customHeight="1" x14ac:dyDescent="0.3">
      <c r="B33" s="55" t="s">
        <v>133</v>
      </c>
      <c r="C33" s="53" t="s">
        <v>130</v>
      </c>
      <c r="D33" s="135">
        <v>41</v>
      </c>
      <c r="E33" s="135">
        <v>30</v>
      </c>
      <c r="F33" s="135">
        <v>30</v>
      </c>
      <c r="G33" s="135">
        <v>30</v>
      </c>
      <c r="H33" s="135">
        <v>30</v>
      </c>
      <c r="I33" s="275"/>
    </row>
    <row r="34" spans="2:9" ht="32.25" customHeight="1" x14ac:dyDescent="0.3">
      <c r="B34" s="55" t="s">
        <v>133</v>
      </c>
      <c r="C34" s="53" t="s">
        <v>131</v>
      </c>
      <c r="D34" s="135">
        <v>59</v>
      </c>
      <c r="E34" s="135">
        <v>70</v>
      </c>
      <c r="F34" s="135">
        <v>70</v>
      </c>
      <c r="G34" s="135">
        <v>70</v>
      </c>
      <c r="H34" s="135">
        <v>70</v>
      </c>
      <c r="I34" s="275"/>
    </row>
    <row r="35" spans="2:9" ht="32.25" customHeight="1" x14ac:dyDescent="0.3">
      <c r="B35" s="55" t="s">
        <v>133</v>
      </c>
      <c r="C35" s="53" t="s">
        <v>288</v>
      </c>
      <c r="D35" s="135"/>
      <c r="E35" s="135">
        <v>70</v>
      </c>
      <c r="F35" s="135">
        <v>70</v>
      </c>
      <c r="G35" s="135">
        <v>70</v>
      </c>
      <c r="H35" s="135">
        <v>70</v>
      </c>
      <c r="I35" s="275"/>
    </row>
    <row r="36" spans="2:9" ht="15" customHeight="1" x14ac:dyDescent="0.3">
      <c r="B36" s="45" t="s">
        <v>111</v>
      </c>
      <c r="C36" s="136"/>
      <c r="D36" s="61">
        <v>248648.6</v>
      </c>
      <c r="E36" s="61">
        <v>292000</v>
      </c>
      <c r="F36" s="61">
        <v>280000</v>
      </c>
      <c r="G36" s="61">
        <v>280000</v>
      </c>
      <c r="H36" s="61">
        <v>280000</v>
      </c>
      <c r="I36" s="276"/>
    </row>
    <row r="37" spans="2:9" x14ac:dyDescent="0.3">
      <c r="B37" s="137"/>
      <c r="C37" s="137"/>
      <c r="D37" s="138"/>
      <c r="E37" s="130"/>
      <c r="F37" s="132"/>
    </row>
    <row r="38" spans="2:9" x14ac:dyDescent="0.3">
      <c r="B38" s="48" t="s">
        <v>114</v>
      </c>
      <c r="C38" s="9"/>
      <c r="D38" s="49"/>
      <c r="E38" s="126"/>
      <c r="F38" s="134"/>
      <c r="G38" s="133"/>
    </row>
    <row r="39" spans="2:9" x14ac:dyDescent="0.3">
      <c r="B39" s="123"/>
      <c r="C39" s="9"/>
      <c r="D39" s="49"/>
      <c r="E39" s="126"/>
      <c r="F39" s="134"/>
      <c r="G39" s="133"/>
    </row>
    <row r="40" spans="2:9" x14ac:dyDescent="0.3">
      <c r="B40" s="43" t="s">
        <v>105</v>
      </c>
      <c r="C40" s="38">
        <v>1043</v>
      </c>
      <c r="D40" s="270" t="s">
        <v>113</v>
      </c>
      <c r="E40" s="270"/>
      <c r="F40" s="270"/>
      <c r="G40" s="270"/>
      <c r="H40" s="270"/>
      <c r="I40" s="270"/>
    </row>
    <row r="41" spans="2:9" ht="15" customHeight="1" x14ac:dyDescent="0.3">
      <c r="B41" s="43" t="s">
        <v>106</v>
      </c>
      <c r="C41" s="38">
        <v>11005</v>
      </c>
      <c r="D41" s="266" t="s">
        <v>287</v>
      </c>
      <c r="E41" s="266" t="s">
        <v>253</v>
      </c>
      <c r="F41" s="266" t="s">
        <v>101</v>
      </c>
      <c r="G41" s="266" t="s">
        <v>50</v>
      </c>
      <c r="H41" s="266" t="s">
        <v>254</v>
      </c>
      <c r="I41" s="266" t="s">
        <v>103</v>
      </c>
    </row>
    <row r="42" spans="2:9" ht="32.25" customHeight="1" x14ac:dyDescent="0.3">
      <c r="B42" s="43" t="s">
        <v>107</v>
      </c>
      <c r="C42" s="115" t="s">
        <v>66</v>
      </c>
      <c r="D42" s="266"/>
      <c r="E42" s="266"/>
      <c r="F42" s="266" t="s">
        <v>101</v>
      </c>
      <c r="G42" s="266" t="s">
        <v>50</v>
      </c>
      <c r="H42" s="266" t="s">
        <v>254</v>
      </c>
      <c r="I42" s="266"/>
    </row>
    <row r="43" spans="2:9" ht="54" x14ac:dyDescent="0.3">
      <c r="B43" s="43" t="s">
        <v>108</v>
      </c>
      <c r="C43" s="47" t="s">
        <v>67</v>
      </c>
      <c r="D43" s="266"/>
      <c r="E43" s="266"/>
      <c r="F43" s="266" t="s">
        <v>101</v>
      </c>
      <c r="G43" s="266" t="s">
        <v>50</v>
      </c>
      <c r="H43" s="266" t="s">
        <v>254</v>
      </c>
      <c r="I43" s="266"/>
    </row>
    <row r="44" spans="2:9" x14ac:dyDescent="0.3">
      <c r="B44" s="43" t="s">
        <v>109</v>
      </c>
      <c r="C44" s="47" t="s">
        <v>64</v>
      </c>
      <c r="D44" s="266"/>
      <c r="E44" s="266"/>
      <c r="F44" s="266" t="s">
        <v>101</v>
      </c>
      <c r="G44" s="266" t="s">
        <v>50</v>
      </c>
      <c r="H44" s="266" t="s">
        <v>254</v>
      </c>
      <c r="I44" s="266"/>
    </row>
    <row r="45" spans="2:9" x14ac:dyDescent="0.3">
      <c r="B45" s="44" t="s">
        <v>110</v>
      </c>
      <c r="C45" s="38" t="s">
        <v>23</v>
      </c>
      <c r="D45" s="266"/>
      <c r="E45" s="266"/>
      <c r="F45" s="266" t="s">
        <v>101</v>
      </c>
      <c r="G45" s="266" t="s">
        <v>50</v>
      </c>
      <c r="H45" s="266" t="s">
        <v>254</v>
      </c>
      <c r="I45" s="266"/>
    </row>
    <row r="46" spans="2:9" x14ac:dyDescent="0.3">
      <c r="B46" s="264" t="s">
        <v>112</v>
      </c>
      <c r="C46" s="265"/>
      <c r="D46" s="46"/>
      <c r="E46" s="46"/>
      <c r="F46" s="46"/>
      <c r="G46" s="46"/>
      <c r="H46" s="46"/>
      <c r="I46" s="46"/>
    </row>
    <row r="47" spans="2:9" s="30" customFormat="1" ht="34.5" customHeight="1" x14ac:dyDescent="0.3">
      <c r="B47" s="55" t="s">
        <v>132</v>
      </c>
      <c r="C47" s="53" t="s">
        <v>134</v>
      </c>
      <c r="D47" s="135"/>
      <c r="E47" s="135"/>
      <c r="F47" s="135"/>
      <c r="G47" s="135"/>
      <c r="H47" s="135"/>
      <c r="I47" s="279"/>
    </row>
    <row r="48" spans="2:9" s="30" customFormat="1" ht="33" customHeight="1" x14ac:dyDescent="0.3">
      <c r="B48" s="55" t="s">
        <v>132</v>
      </c>
      <c r="C48" s="53" t="s">
        <v>135</v>
      </c>
      <c r="D48" s="135"/>
      <c r="E48" s="135"/>
      <c r="F48" s="135"/>
      <c r="G48" s="135"/>
      <c r="H48" s="135"/>
      <c r="I48" s="280"/>
    </row>
    <row r="49" spans="2:9" s="30" customFormat="1" ht="50.25" customHeight="1" x14ac:dyDescent="0.3">
      <c r="B49" s="55" t="s">
        <v>132</v>
      </c>
      <c r="C49" s="53" t="s">
        <v>136</v>
      </c>
      <c r="D49" s="135"/>
      <c r="E49" s="135"/>
      <c r="F49" s="135"/>
      <c r="G49" s="135"/>
      <c r="H49" s="135"/>
      <c r="I49" s="280"/>
    </row>
    <row r="50" spans="2:9" ht="30" customHeight="1" x14ac:dyDescent="0.3">
      <c r="B50" s="55" t="s">
        <v>132</v>
      </c>
      <c r="C50" s="53" t="s">
        <v>137</v>
      </c>
      <c r="D50" s="135">
        <v>1</v>
      </c>
      <c r="E50" s="135"/>
      <c r="F50" s="135"/>
      <c r="G50" s="135"/>
      <c r="H50" s="135"/>
      <c r="I50" s="280"/>
    </row>
    <row r="51" spans="2:9" ht="17.25" customHeight="1" x14ac:dyDescent="0.3">
      <c r="B51" s="55" t="s">
        <v>132</v>
      </c>
      <c r="C51" s="53" t="s">
        <v>138</v>
      </c>
      <c r="D51" s="2">
        <v>1</v>
      </c>
      <c r="E51" s="135"/>
      <c r="F51" s="135"/>
      <c r="G51" s="135"/>
      <c r="H51" s="135"/>
      <c r="I51" s="280"/>
    </row>
    <row r="52" spans="2:9" ht="20.25" customHeight="1" x14ac:dyDescent="0.3">
      <c r="B52" s="55" t="s">
        <v>132</v>
      </c>
      <c r="C52" s="53" t="s">
        <v>139</v>
      </c>
      <c r="D52" s="135">
        <v>0</v>
      </c>
      <c r="E52" s="135"/>
      <c r="F52" s="135"/>
      <c r="G52" s="135"/>
      <c r="H52" s="135"/>
      <c r="I52" s="280"/>
    </row>
    <row r="53" spans="2:9" x14ac:dyDescent="0.3">
      <c r="B53" s="55" t="s">
        <v>132</v>
      </c>
      <c r="C53" s="53" t="s">
        <v>140</v>
      </c>
      <c r="D53" s="135">
        <v>1</v>
      </c>
      <c r="E53" s="135"/>
      <c r="F53" s="135"/>
      <c r="G53" s="135"/>
      <c r="H53" s="135"/>
      <c r="I53" s="280"/>
    </row>
    <row r="54" spans="2:9" x14ac:dyDescent="0.3">
      <c r="B54" s="55" t="s">
        <v>132</v>
      </c>
      <c r="C54" s="53" t="s">
        <v>153</v>
      </c>
      <c r="D54" s="53">
        <v>1</v>
      </c>
      <c r="E54" s="135"/>
      <c r="F54" s="135"/>
      <c r="G54" s="135"/>
      <c r="H54" s="135"/>
      <c r="I54" s="280"/>
    </row>
    <row r="55" spans="2:9" ht="33.75" customHeight="1" x14ac:dyDescent="0.3">
      <c r="B55" s="55" t="s">
        <v>132</v>
      </c>
      <c r="C55" s="53" t="s">
        <v>141</v>
      </c>
      <c r="D55" s="135">
        <v>0</v>
      </c>
      <c r="E55" s="135"/>
      <c r="F55" s="135"/>
      <c r="G55" s="135"/>
      <c r="H55" s="135"/>
      <c r="I55" s="280"/>
    </row>
    <row r="56" spans="2:9" ht="33.75" customHeight="1" x14ac:dyDescent="0.3">
      <c r="B56" s="55" t="s">
        <v>132</v>
      </c>
      <c r="C56" s="53" t="s">
        <v>416</v>
      </c>
      <c r="D56" s="53">
        <v>1</v>
      </c>
      <c r="E56" s="135"/>
      <c r="F56" s="135"/>
      <c r="G56" s="135"/>
      <c r="H56" s="135"/>
      <c r="I56" s="280"/>
    </row>
    <row r="57" spans="2:9" ht="33.75" customHeight="1" x14ac:dyDescent="0.3">
      <c r="B57" s="55" t="s">
        <v>132</v>
      </c>
      <c r="C57" s="53" t="s">
        <v>417</v>
      </c>
      <c r="D57" s="53">
        <v>1</v>
      </c>
      <c r="E57" s="135"/>
      <c r="F57" s="135"/>
      <c r="G57" s="135"/>
      <c r="H57" s="135"/>
      <c r="I57" s="280"/>
    </row>
    <row r="58" spans="2:9" ht="48.75" customHeight="1" x14ac:dyDescent="0.3">
      <c r="B58" s="55" t="s">
        <v>132</v>
      </c>
      <c r="C58" s="53" t="s">
        <v>418</v>
      </c>
      <c r="D58" s="53">
        <v>1</v>
      </c>
      <c r="E58" s="135"/>
      <c r="F58" s="135"/>
      <c r="G58" s="135"/>
      <c r="H58" s="135"/>
      <c r="I58" s="280"/>
    </row>
    <row r="59" spans="2:9" ht="15" customHeight="1" x14ac:dyDescent="0.3">
      <c r="B59" s="45" t="s">
        <v>111</v>
      </c>
      <c r="C59" s="136"/>
      <c r="D59" s="61">
        <v>562012.5</v>
      </c>
      <c r="E59" s="61"/>
      <c r="F59" s="61"/>
      <c r="G59" s="61"/>
      <c r="H59" s="61"/>
      <c r="I59" s="281"/>
    </row>
    <row r="60" spans="2:9" x14ac:dyDescent="0.3">
      <c r="B60" s="123"/>
      <c r="C60" s="9"/>
      <c r="D60" s="9"/>
      <c r="E60" s="9"/>
      <c r="F60" s="139"/>
    </row>
    <row r="61" spans="2:9" x14ac:dyDescent="0.3">
      <c r="B61" s="124"/>
      <c r="C61" s="18"/>
      <c r="D61" s="140"/>
      <c r="E61" s="140"/>
      <c r="F61" s="141"/>
      <c r="G61" s="140"/>
      <c r="H61" s="140"/>
      <c r="I61" s="142"/>
    </row>
    <row r="62" spans="2:9" x14ac:dyDescent="0.3">
      <c r="B62" s="48" t="s">
        <v>114</v>
      </c>
      <c r="C62" s="9"/>
      <c r="D62" s="49"/>
      <c r="E62" s="126"/>
      <c r="F62" s="134"/>
      <c r="G62" s="133"/>
    </row>
    <row r="63" spans="2:9" x14ac:dyDescent="0.3">
      <c r="B63" s="123"/>
      <c r="C63" s="9"/>
      <c r="D63" s="49"/>
      <c r="E63" s="126"/>
      <c r="F63" s="134"/>
      <c r="G63" s="133"/>
    </row>
    <row r="64" spans="2:9" x14ac:dyDescent="0.3">
      <c r="B64" s="43" t="s">
        <v>105</v>
      </c>
      <c r="C64" s="38">
        <v>1043</v>
      </c>
      <c r="D64" s="270" t="s">
        <v>113</v>
      </c>
      <c r="E64" s="270"/>
      <c r="F64" s="270"/>
      <c r="G64" s="270"/>
      <c r="H64" s="270"/>
      <c r="I64" s="270"/>
    </row>
    <row r="65" spans="2:9" ht="15" customHeight="1" x14ac:dyDescent="0.3">
      <c r="B65" s="43" t="s">
        <v>106</v>
      </c>
      <c r="C65" s="38">
        <v>11006</v>
      </c>
      <c r="D65" s="266" t="s">
        <v>287</v>
      </c>
      <c r="E65" s="266" t="s">
        <v>253</v>
      </c>
      <c r="F65" s="266" t="s">
        <v>101</v>
      </c>
      <c r="G65" s="266" t="s">
        <v>50</v>
      </c>
      <c r="H65" s="266" t="s">
        <v>254</v>
      </c>
      <c r="I65" s="266" t="s">
        <v>103</v>
      </c>
    </row>
    <row r="66" spans="2:9" ht="32.25" customHeight="1" x14ac:dyDescent="0.3">
      <c r="B66" s="43" t="s">
        <v>107</v>
      </c>
      <c r="C66" s="115" t="s">
        <v>69</v>
      </c>
      <c r="D66" s="266"/>
      <c r="E66" s="266"/>
      <c r="F66" s="266" t="s">
        <v>101</v>
      </c>
      <c r="G66" s="266" t="s">
        <v>50</v>
      </c>
      <c r="H66" s="266" t="s">
        <v>254</v>
      </c>
      <c r="I66" s="266"/>
    </row>
    <row r="67" spans="2:9" ht="67.5" x14ac:dyDescent="0.3">
      <c r="B67" s="43" t="s">
        <v>108</v>
      </c>
      <c r="C67" s="47" t="s">
        <v>70</v>
      </c>
      <c r="D67" s="266"/>
      <c r="E67" s="266"/>
      <c r="F67" s="266" t="s">
        <v>101</v>
      </c>
      <c r="G67" s="266" t="s">
        <v>50</v>
      </c>
      <c r="H67" s="266" t="s">
        <v>254</v>
      </c>
      <c r="I67" s="266"/>
    </row>
    <row r="68" spans="2:9" x14ac:dyDescent="0.3">
      <c r="B68" s="43" t="s">
        <v>109</v>
      </c>
      <c r="C68" s="47" t="s">
        <v>64</v>
      </c>
      <c r="D68" s="266"/>
      <c r="E68" s="266"/>
      <c r="F68" s="266" t="s">
        <v>101</v>
      </c>
      <c r="G68" s="266" t="s">
        <v>50</v>
      </c>
      <c r="H68" s="266" t="s">
        <v>254</v>
      </c>
      <c r="I68" s="266"/>
    </row>
    <row r="69" spans="2:9" x14ac:dyDescent="0.3">
      <c r="B69" s="44" t="s">
        <v>110</v>
      </c>
      <c r="C69" s="38" t="s">
        <v>23</v>
      </c>
      <c r="D69" s="266"/>
      <c r="E69" s="266"/>
      <c r="F69" s="266" t="s">
        <v>101</v>
      </c>
      <c r="G69" s="266" t="s">
        <v>50</v>
      </c>
      <c r="H69" s="266" t="s">
        <v>254</v>
      </c>
      <c r="I69" s="266"/>
    </row>
    <row r="70" spans="2:9" x14ac:dyDescent="0.3">
      <c r="B70" s="264" t="s">
        <v>112</v>
      </c>
      <c r="C70" s="265"/>
      <c r="D70" s="46"/>
      <c r="E70" s="46"/>
      <c r="F70" s="46"/>
      <c r="G70" s="46"/>
      <c r="H70" s="46"/>
      <c r="I70" s="46"/>
    </row>
    <row r="71" spans="2:9" ht="47.25" customHeight="1" x14ac:dyDescent="0.3">
      <c r="B71" s="55" t="s">
        <v>132</v>
      </c>
      <c r="C71" s="53" t="s">
        <v>145</v>
      </c>
      <c r="D71" s="135"/>
      <c r="E71" s="135"/>
      <c r="F71" s="135"/>
      <c r="G71" s="135"/>
      <c r="H71" s="135"/>
      <c r="I71" s="282"/>
    </row>
    <row r="72" spans="2:9" ht="50.25" customHeight="1" x14ac:dyDescent="0.3">
      <c r="B72" s="55" t="s">
        <v>133</v>
      </c>
      <c r="C72" s="53" t="s">
        <v>146</v>
      </c>
      <c r="D72" s="135"/>
      <c r="E72" s="135"/>
      <c r="F72" s="135"/>
      <c r="G72" s="135"/>
      <c r="H72" s="135"/>
      <c r="I72" s="283"/>
    </row>
    <row r="73" spans="2:9" ht="45.75" customHeight="1" x14ac:dyDescent="0.3">
      <c r="B73" s="55" t="s">
        <v>133</v>
      </c>
      <c r="C73" s="53" t="s">
        <v>147</v>
      </c>
      <c r="D73" s="135"/>
      <c r="E73" s="135"/>
      <c r="F73" s="135"/>
      <c r="G73" s="135"/>
      <c r="H73" s="135"/>
      <c r="I73" s="283"/>
    </row>
    <row r="74" spans="2:9" ht="21.75" customHeight="1" x14ac:dyDescent="0.3">
      <c r="B74" s="55" t="s">
        <v>132</v>
      </c>
      <c r="C74" s="53" t="s">
        <v>148</v>
      </c>
      <c r="D74" s="135"/>
      <c r="E74" s="135"/>
      <c r="F74" s="135"/>
      <c r="G74" s="135"/>
      <c r="H74" s="135"/>
      <c r="I74" s="283"/>
    </row>
    <row r="75" spans="2:9" ht="34.5" customHeight="1" x14ac:dyDescent="0.3">
      <c r="B75" s="55" t="s">
        <v>133</v>
      </c>
      <c r="C75" s="53" t="s">
        <v>149</v>
      </c>
      <c r="D75" s="135"/>
      <c r="E75" s="135"/>
      <c r="F75" s="135"/>
      <c r="G75" s="135"/>
      <c r="H75" s="135"/>
      <c r="I75" s="283"/>
    </row>
    <row r="76" spans="2:9" ht="31.5" customHeight="1" x14ac:dyDescent="0.3">
      <c r="B76" s="55" t="s">
        <v>133</v>
      </c>
      <c r="C76" s="53" t="s">
        <v>150</v>
      </c>
      <c r="D76" s="135"/>
      <c r="E76" s="135"/>
      <c r="F76" s="135"/>
      <c r="G76" s="135"/>
      <c r="H76" s="135"/>
      <c r="I76" s="283"/>
    </row>
    <row r="77" spans="2:9" ht="27" x14ac:dyDescent="0.3">
      <c r="B77" s="55" t="s">
        <v>132</v>
      </c>
      <c r="C77" s="53" t="s">
        <v>151</v>
      </c>
      <c r="D77" s="135"/>
      <c r="E77" s="135"/>
      <c r="F77" s="135"/>
      <c r="G77" s="135"/>
      <c r="H77" s="135"/>
      <c r="I77" s="283"/>
    </row>
    <row r="78" spans="2:9" x14ac:dyDescent="0.3">
      <c r="B78" s="55" t="s">
        <v>132</v>
      </c>
      <c r="C78" s="53" t="s">
        <v>152</v>
      </c>
      <c r="D78" s="135"/>
      <c r="E78" s="135"/>
      <c r="F78" s="135"/>
      <c r="G78" s="135"/>
      <c r="H78" s="135"/>
      <c r="I78" s="283"/>
    </row>
    <row r="79" spans="2:9" ht="15" customHeight="1" x14ac:dyDescent="0.3">
      <c r="B79" s="45" t="s">
        <v>111</v>
      </c>
      <c r="C79" s="136"/>
      <c r="D79" s="61">
        <v>1027.8</v>
      </c>
      <c r="E79" s="61"/>
      <c r="F79" s="61"/>
      <c r="G79" s="61"/>
      <c r="H79" s="61"/>
      <c r="I79" s="284"/>
    </row>
    <row r="80" spans="2:9" ht="15" customHeight="1" x14ac:dyDescent="0.3">
      <c r="B80" s="130"/>
      <c r="C80" s="130"/>
      <c r="D80" s="130"/>
      <c r="E80" s="130"/>
      <c r="F80" s="131"/>
      <c r="G80" s="130"/>
      <c r="H80" s="130"/>
      <c r="I80" s="142"/>
    </row>
    <row r="81" spans="2:9" x14ac:dyDescent="0.3">
      <c r="B81" s="48" t="s">
        <v>114</v>
      </c>
      <c r="C81" s="9"/>
      <c r="D81" s="49"/>
      <c r="E81" s="126"/>
      <c r="F81" s="134"/>
      <c r="G81" s="133"/>
    </row>
    <row r="82" spans="2:9" x14ac:dyDescent="0.3">
      <c r="B82" s="123"/>
      <c r="C82" s="9"/>
      <c r="D82" s="49"/>
      <c r="E82" s="126"/>
      <c r="F82" s="134"/>
      <c r="G82" s="133"/>
    </row>
    <row r="83" spans="2:9" x14ac:dyDescent="0.3">
      <c r="B83" s="43" t="s">
        <v>105</v>
      </c>
      <c r="C83" s="38">
        <v>1043</v>
      </c>
      <c r="D83" s="270" t="s">
        <v>113</v>
      </c>
      <c r="E83" s="270"/>
      <c r="F83" s="270"/>
      <c r="G83" s="270"/>
      <c r="H83" s="270"/>
      <c r="I83" s="270"/>
    </row>
    <row r="84" spans="2:9" ht="15" customHeight="1" x14ac:dyDescent="0.3">
      <c r="B84" s="43" t="s">
        <v>106</v>
      </c>
      <c r="C84" s="38">
        <v>11007</v>
      </c>
      <c r="D84" s="266" t="s">
        <v>287</v>
      </c>
      <c r="E84" s="266" t="s">
        <v>253</v>
      </c>
      <c r="F84" s="266" t="s">
        <v>101</v>
      </c>
      <c r="G84" s="266" t="s">
        <v>50</v>
      </c>
      <c r="H84" s="266" t="s">
        <v>254</v>
      </c>
      <c r="I84" s="266" t="s">
        <v>103</v>
      </c>
    </row>
    <row r="85" spans="2:9" ht="32.25" customHeight="1" x14ac:dyDescent="0.3">
      <c r="B85" s="43" t="s">
        <v>107</v>
      </c>
      <c r="C85" s="47" t="s">
        <v>72</v>
      </c>
      <c r="D85" s="266"/>
      <c r="E85" s="266"/>
      <c r="F85" s="266" t="s">
        <v>101</v>
      </c>
      <c r="G85" s="266" t="s">
        <v>50</v>
      </c>
      <c r="H85" s="266" t="s">
        <v>254</v>
      </c>
      <c r="I85" s="266"/>
    </row>
    <row r="86" spans="2:9" ht="54" x14ac:dyDescent="0.3">
      <c r="B86" s="43" t="s">
        <v>108</v>
      </c>
      <c r="C86" s="47" t="s">
        <v>73</v>
      </c>
      <c r="D86" s="266"/>
      <c r="E86" s="266"/>
      <c r="F86" s="266" t="s">
        <v>101</v>
      </c>
      <c r="G86" s="266" t="s">
        <v>50</v>
      </c>
      <c r="H86" s="266" t="s">
        <v>254</v>
      </c>
      <c r="I86" s="266"/>
    </row>
    <row r="87" spans="2:9" x14ac:dyDescent="0.3">
      <c r="B87" s="43" t="s">
        <v>109</v>
      </c>
      <c r="C87" s="47" t="s">
        <v>64</v>
      </c>
      <c r="D87" s="266"/>
      <c r="E87" s="266"/>
      <c r="F87" s="266" t="s">
        <v>101</v>
      </c>
      <c r="G87" s="266" t="s">
        <v>50</v>
      </c>
      <c r="H87" s="266" t="s">
        <v>254</v>
      </c>
      <c r="I87" s="266"/>
    </row>
    <row r="88" spans="2:9" x14ac:dyDescent="0.3">
      <c r="B88" s="44" t="s">
        <v>110</v>
      </c>
      <c r="C88" s="38" t="s">
        <v>23</v>
      </c>
      <c r="D88" s="266"/>
      <c r="E88" s="266"/>
      <c r="F88" s="266" t="s">
        <v>101</v>
      </c>
      <c r="G88" s="266" t="s">
        <v>50</v>
      </c>
      <c r="H88" s="266" t="s">
        <v>254</v>
      </c>
      <c r="I88" s="266"/>
    </row>
    <row r="89" spans="2:9" x14ac:dyDescent="0.3">
      <c r="B89" s="264" t="s">
        <v>112</v>
      </c>
      <c r="C89" s="265"/>
      <c r="D89" s="135"/>
      <c r="E89" s="135"/>
      <c r="F89" s="135"/>
      <c r="G89" s="135"/>
      <c r="H89" s="135"/>
      <c r="I89" s="135"/>
    </row>
    <row r="90" spans="2:9" ht="35.25" customHeight="1" x14ac:dyDescent="0.3">
      <c r="B90" s="55" t="s">
        <v>132</v>
      </c>
      <c r="C90" s="47" t="s">
        <v>336</v>
      </c>
      <c r="D90" s="50">
        <v>2</v>
      </c>
      <c r="E90" s="50">
        <v>4</v>
      </c>
      <c r="F90" s="50">
        <v>11</v>
      </c>
      <c r="G90" s="50">
        <v>12</v>
      </c>
      <c r="H90" s="50">
        <v>6</v>
      </c>
      <c r="I90" s="285"/>
    </row>
    <row r="91" spans="2:9" ht="37.5" customHeight="1" x14ac:dyDescent="0.3">
      <c r="B91" s="55" t="s">
        <v>132</v>
      </c>
      <c r="C91" s="47" t="s">
        <v>337</v>
      </c>
      <c r="D91" s="50">
        <v>1</v>
      </c>
      <c r="E91" s="50" t="s">
        <v>144</v>
      </c>
      <c r="F91" s="50">
        <v>1</v>
      </c>
      <c r="G91" s="50">
        <v>1</v>
      </c>
      <c r="H91" s="50">
        <v>1</v>
      </c>
      <c r="I91" s="286"/>
    </row>
    <row r="92" spans="2:9" ht="37.5" customHeight="1" x14ac:dyDescent="0.3">
      <c r="B92" s="55" t="s">
        <v>132</v>
      </c>
      <c r="C92" s="47" t="s">
        <v>338</v>
      </c>
      <c r="D92" s="50">
        <v>1</v>
      </c>
      <c r="E92" s="50">
        <v>3</v>
      </c>
      <c r="F92" s="50">
        <v>4</v>
      </c>
      <c r="G92" s="50">
        <v>4</v>
      </c>
      <c r="H92" s="50">
        <v>4</v>
      </c>
      <c r="I92" s="286"/>
    </row>
    <row r="93" spans="2:9" ht="37.5" customHeight="1" x14ac:dyDescent="0.3">
      <c r="B93" s="55" t="s">
        <v>132</v>
      </c>
      <c r="C93" s="47" t="s">
        <v>339</v>
      </c>
      <c r="D93" s="47"/>
      <c r="E93" s="50" t="s">
        <v>410</v>
      </c>
      <c r="F93" s="50" t="s">
        <v>453</v>
      </c>
      <c r="G93" s="50" t="s">
        <v>452</v>
      </c>
      <c r="H93" s="50" t="s">
        <v>451</v>
      </c>
      <c r="I93" s="286"/>
    </row>
    <row r="94" spans="2:9" ht="15" customHeight="1" x14ac:dyDescent="0.3">
      <c r="B94" s="45" t="s">
        <v>111</v>
      </c>
      <c r="C94" s="136"/>
      <c r="D94" s="61">
        <v>218353.7</v>
      </c>
      <c r="E94" s="61">
        <v>158000</v>
      </c>
      <c r="F94" s="61">
        <v>523200</v>
      </c>
      <c r="G94" s="61">
        <v>513000</v>
      </c>
      <c r="H94" s="61">
        <v>298200</v>
      </c>
      <c r="I94" s="287"/>
    </row>
    <row r="95" spans="2:9" ht="15" customHeight="1" x14ac:dyDescent="0.3">
      <c r="B95" s="130"/>
      <c r="C95" s="130"/>
      <c r="D95" s="130"/>
      <c r="E95" s="130"/>
      <c r="F95" s="131"/>
      <c r="G95" s="130"/>
      <c r="H95" s="130"/>
      <c r="I95" s="142"/>
    </row>
    <row r="96" spans="2:9" x14ac:dyDescent="0.3">
      <c r="B96" s="48" t="s">
        <v>114</v>
      </c>
      <c r="C96" s="9"/>
      <c r="D96" s="49"/>
      <c r="E96" s="126"/>
      <c r="F96" s="134"/>
      <c r="G96" s="133"/>
    </row>
    <row r="97" spans="2:9" x14ac:dyDescent="0.3">
      <c r="B97" s="123"/>
      <c r="C97" s="9"/>
      <c r="D97" s="49"/>
      <c r="E97" s="126"/>
      <c r="F97" s="134"/>
      <c r="G97" s="133"/>
    </row>
    <row r="98" spans="2:9" x14ac:dyDescent="0.3">
      <c r="B98" s="43" t="s">
        <v>105</v>
      </c>
      <c r="C98" s="38">
        <v>1043</v>
      </c>
      <c r="D98" s="270" t="s">
        <v>113</v>
      </c>
      <c r="E98" s="270"/>
      <c r="F98" s="270"/>
      <c r="G98" s="270"/>
      <c r="H98" s="270"/>
      <c r="I98" s="270"/>
    </row>
    <row r="99" spans="2:9" ht="15" customHeight="1" x14ac:dyDescent="0.3">
      <c r="B99" s="43" t="s">
        <v>106</v>
      </c>
      <c r="C99" s="38">
        <v>11008</v>
      </c>
      <c r="D99" s="266" t="s">
        <v>287</v>
      </c>
      <c r="E99" s="266" t="s">
        <v>253</v>
      </c>
      <c r="F99" s="266" t="s">
        <v>101</v>
      </c>
      <c r="G99" s="266" t="s">
        <v>50</v>
      </c>
      <c r="H99" s="266" t="s">
        <v>254</v>
      </c>
      <c r="I99" s="266" t="s">
        <v>103</v>
      </c>
    </row>
    <row r="100" spans="2:9" ht="32.25" customHeight="1" x14ac:dyDescent="0.3">
      <c r="B100" s="43" t="s">
        <v>107</v>
      </c>
      <c r="C100" s="116" t="s">
        <v>165</v>
      </c>
      <c r="D100" s="266"/>
      <c r="E100" s="266"/>
      <c r="F100" s="266" t="s">
        <v>101</v>
      </c>
      <c r="G100" s="266" t="s">
        <v>50</v>
      </c>
      <c r="H100" s="266" t="s">
        <v>254</v>
      </c>
      <c r="I100" s="266"/>
    </row>
    <row r="101" spans="2:9" ht="40.5" x14ac:dyDescent="0.3">
      <c r="B101" s="43" t="s">
        <v>108</v>
      </c>
      <c r="C101" s="53" t="s">
        <v>166</v>
      </c>
      <c r="D101" s="266"/>
      <c r="E101" s="266"/>
      <c r="F101" s="266" t="s">
        <v>101</v>
      </c>
      <c r="G101" s="266" t="s">
        <v>50</v>
      </c>
      <c r="H101" s="266" t="s">
        <v>254</v>
      </c>
      <c r="I101" s="266"/>
    </row>
    <row r="102" spans="2:9" x14ac:dyDescent="0.3">
      <c r="B102" s="43" t="s">
        <v>109</v>
      </c>
      <c r="C102" s="53" t="s">
        <v>64</v>
      </c>
      <c r="D102" s="266"/>
      <c r="E102" s="266"/>
      <c r="F102" s="266" t="s">
        <v>101</v>
      </c>
      <c r="G102" s="266" t="s">
        <v>50</v>
      </c>
      <c r="H102" s="266" t="s">
        <v>254</v>
      </c>
      <c r="I102" s="266"/>
    </row>
    <row r="103" spans="2:9" x14ac:dyDescent="0.3">
      <c r="B103" s="44" t="s">
        <v>110</v>
      </c>
      <c r="C103" s="38" t="s">
        <v>23</v>
      </c>
      <c r="D103" s="266"/>
      <c r="E103" s="266"/>
      <c r="F103" s="266" t="s">
        <v>101</v>
      </c>
      <c r="G103" s="266" t="s">
        <v>50</v>
      </c>
      <c r="H103" s="266" t="s">
        <v>254</v>
      </c>
      <c r="I103" s="266"/>
    </row>
    <row r="104" spans="2:9" x14ac:dyDescent="0.3">
      <c r="B104" s="264" t="s">
        <v>112</v>
      </c>
      <c r="C104" s="265"/>
      <c r="D104" s="135"/>
      <c r="E104" s="135"/>
      <c r="F104" s="135"/>
      <c r="G104" s="135"/>
      <c r="H104" s="135"/>
      <c r="I104" s="285"/>
    </row>
    <row r="105" spans="2:9" x14ac:dyDescent="0.3">
      <c r="B105" s="55" t="s">
        <v>132</v>
      </c>
      <c r="C105" s="53" t="s">
        <v>289</v>
      </c>
      <c r="D105" s="53">
        <v>23</v>
      </c>
      <c r="E105" s="135"/>
      <c r="F105" s="135"/>
      <c r="G105" s="135"/>
      <c r="H105" s="135"/>
      <c r="I105" s="286"/>
    </row>
    <row r="106" spans="2:9" x14ac:dyDescent="0.3">
      <c r="B106" s="55" t="s">
        <v>132</v>
      </c>
      <c r="C106" s="53" t="s">
        <v>290</v>
      </c>
      <c r="D106" s="53">
        <v>38</v>
      </c>
      <c r="E106" s="135"/>
      <c r="F106" s="135"/>
      <c r="G106" s="135"/>
      <c r="H106" s="135"/>
      <c r="I106" s="286"/>
    </row>
    <row r="107" spans="2:9" ht="15" customHeight="1" x14ac:dyDescent="0.3">
      <c r="B107" s="45" t="s">
        <v>111</v>
      </c>
      <c r="C107" s="136"/>
      <c r="D107" s="61">
        <v>949302.3</v>
      </c>
      <c r="E107" s="61"/>
      <c r="F107" s="61"/>
      <c r="G107" s="61"/>
      <c r="H107" s="61"/>
      <c r="I107" s="287"/>
    </row>
    <row r="108" spans="2:9" ht="15" customHeight="1" x14ac:dyDescent="0.3">
      <c r="B108" s="130"/>
      <c r="C108" s="130"/>
      <c r="D108" s="130"/>
      <c r="E108" s="130"/>
      <c r="F108" s="131"/>
      <c r="G108" s="130"/>
      <c r="H108" s="130"/>
      <c r="I108" s="142"/>
    </row>
    <row r="109" spans="2:9" ht="15" customHeight="1" x14ac:dyDescent="0.3">
      <c r="B109" s="130"/>
      <c r="C109" s="130"/>
      <c r="D109" s="130"/>
      <c r="E109" s="130"/>
      <c r="F109" s="131"/>
      <c r="G109" s="130"/>
      <c r="H109" s="130"/>
      <c r="I109" s="142"/>
    </row>
    <row r="110" spans="2:9" ht="15" customHeight="1" x14ac:dyDescent="0.3">
      <c r="B110" s="48" t="s">
        <v>114</v>
      </c>
      <c r="C110" s="130"/>
      <c r="D110" s="130"/>
      <c r="E110" s="130"/>
      <c r="F110" s="131"/>
      <c r="G110" s="130"/>
      <c r="H110" s="130"/>
      <c r="I110" s="142"/>
    </row>
    <row r="111" spans="2:9" ht="15" customHeight="1" x14ac:dyDescent="0.3">
      <c r="B111" s="130"/>
      <c r="C111" s="130"/>
      <c r="D111" s="130"/>
      <c r="E111" s="130"/>
      <c r="F111" s="131"/>
      <c r="G111" s="130"/>
      <c r="H111" s="130"/>
      <c r="I111" s="142"/>
    </row>
    <row r="112" spans="2:9" ht="15" customHeight="1" x14ac:dyDescent="0.3">
      <c r="B112" s="43" t="s">
        <v>105</v>
      </c>
      <c r="C112" s="117">
        <v>1043</v>
      </c>
      <c r="D112" s="270" t="s">
        <v>113</v>
      </c>
      <c r="E112" s="270"/>
      <c r="F112" s="270"/>
      <c r="G112" s="270"/>
      <c r="H112" s="270"/>
      <c r="I112" s="270"/>
    </row>
    <row r="113" spans="2:9" ht="15" customHeight="1" x14ac:dyDescent="0.3">
      <c r="B113" s="43" t="s">
        <v>106</v>
      </c>
      <c r="C113" s="117">
        <v>11009</v>
      </c>
      <c r="D113" s="272" t="s">
        <v>287</v>
      </c>
      <c r="E113" s="266" t="s">
        <v>253</v>
      </c>
      <c r="F113" s="266" t="s">
        <v>101</v>
      </c>
      <c r="G113" s="267" t="s">
        <v>50</v>
      </c>
      <c r="H113" s="267" t="s">
        <v>254</v>
      </c>
      <c r="I113" s="267" t="s">
        <v>103</v>
      </c>
    </row>
    <row r="114" spans="2:9" ht="21" customHeight="1" x14ac:dyDescent="0.3">
      <c r="B114" s="43" t="s">
        <v>107</v>
      </c>
      <c r="C114" s="53" t="s">
        <v>340</v>
      </c>
      <c r="D114" s="273"/>
      <c r="E114" s="266"/>
      <c r="F114" s="266" t="s">
        <v>101</v>
      </c>
      <c r="G114" s="268"/>
      <c r="H114" s="268"/>
      <c r="I114" s="268"/>
    </row>
    <row r="115" spans="2:9" ht="56.25" customHeight="1" x14ac:dyDescent="0.3">
      <c r="B115" s="43" t="s">
        <v>108</v>
      </c>
      <c r="C115" s="53" t="s">
        <v>341</v>
      </c>
      <c r="D115" s="273"/>
      <c r="E115" s="266"/>
      <c r="F115" s="266" t="s">
        <v>101</v>
      </c>
      <c r="G115" s="268"/>
      <c r="H115" s="268"/>
      <c r="I115" s="268"/>
    </row>
    <row r="116" spans="2:9" ht="15" customHeight="1" x14ac:dyDescent="0.3">
      <c r="B116" s="43" t="s">
        <v>109</v>
      </c>
      <c r="C116" s="53" t="s">
        <v>293</v>
      </c>
      <c r="D116" s="273"/>
      <c r="E116" s="266"/>
      <c r="F116" s="266" t="s">
        <v>101</v>
      </c>
      <c r="G116" s="268"/>
      <c r="H116" s="268"/>
      <c r="I116" s="268"/>
    </row>
    <row r="117" spans="2:9" ht="15" customHeight="1" x14ac:dyDescent="0.3">
      <c r="B117" s="44" t="s">
        <v>110</v>
      </c>
      <c r="C117" s="53" t="s">
        <v>116</v>
      </c>
      <c r="D117" s="274"/>
      <c r="E117" s="266"/>
      <c r="F117" s="266" t="s">
        <v>101</v>
      </c>
      <c r="G117" s="269"/>
      <c r="H117" s="269"/>
      <c r="I117" s="268"/>
    </row>
    <row r="118" spans="2:9" ht="15" customHeight="1" x14ac:dyDescent="0.3">
      <c r="B118" s="118"/>
      <c r="C118" s="161" t="s">
        <v>342</v>
      </c>
      <c r="D118" s="107"/>
      <c r="E118" s="107"/>
      <c r="F118" s="107"/>
      <c r="G118" s="108"/>
      <c r="H118" s="107"/>
      <c r="I118" s="107"/>
    </row>
    <row r="119" spans="2:9" ht="23.25" customHeight="1" x14ac:dyDescent="0.3">
      <c r="B119" s="55" t="s">
        <v>132</v>
      </c>
      <c r="C119" s="53" t="s">
        <v>343</v>
      </c>
      <c r="D119" s="53"/>
      <c r="E119" s="50">
        <v>1</v>
      </c>
      <c r="F119" s="50">
        <v>1</v>
      </c>
      <c r="G119" s="50">
        <v>1</v>
      </c>
      <c r="H119" s="50">
        <v>1</v>
      </c>
      <c r="I119" s="50"/>
    </row>
    <row r="120" spans="2:9" ht="33.75" customHeight="1" x14ac:dyDescent="0.3">
      <c r="B120" s="55" t="s">
        <v>132</v>
      </c>
      <c r="C120" s="53" t="s">
        <v>344</v>
      </c>
      <c r="D120" s="53"/>
      <c r="E120" s="50">
        <v>1</v>
      </c>
      <c r="F120" s="50">
        <v>1</v>
      </c>
      <c r="G120" s="50">
        <v>1</v>
      </c>
      <c r="H120" s="50">
        <v>1</v>
      </c>
      <c r="I120" s="50"/>
    </row>
    <row r="121" spans="2:9" ht="23.25" customHeight="1" x14ac:dyDescent="0.3">
      <c r="B121" s="55" t="s">
        <v>132</v>
      </c>
      <c r="C121" s="53" t="s">
        <v>345</v>
      </c>
      <c r="D121" s="53"/>
      <c r="E121" s="50">
        <v>300</v>
      </c>
      <c r="F121" s="50">
        <v>300</v>
      </c>
      <c r="G121" s="50">
        <v>300</v>
      </c>
      <c r="H121" s="50">
        <v>300</v>
      </c>
      <c r="I121" s="50"/>
    </row>
    <row r="122" spans="2:9" ht="35.25" customHeight="1" x14ac:dyDescent="0.3">
      <c r="B122" s="55" t="s">
        <v>133</v>
      </c>
      <c r="C122" s="53" t="s">
        <v>346</v>
      </c>
      <c r="D122" s="53"/>
      <c r="E122" s="50">
        <v>40</v>
      </c>
      <c r="F122" s="50">
        <v>40</v>
      </c>
      <c r="G122" s="50">
        <v>40</v>
      </c>
      <c r="H122" s="50">
        <v>40</v>
      </c>
      <c r="I122" s="50"/>
    </row>
    <row r="123" spans="2:9" ht="35.25" customHeight="1" x14ac:dyDescent="0.3">
      <c r="B123" s="55" t="s">
        <v>133</v>
      </c>
      <c r="C123" s="53" t="s">
        <v>347</v>
      </c>
      <c r="D123" s="53"/>
      <c r="E123" s="50">
        <v>60</v>
      </c>
      <c r="F123" s="50">
        <v>60</v>
      </c>
      <c r="G123" s="50">
        <v>60</v>
      </c>
      <c r="H123" s="50">
        <v>60</v>
      </c>
      <c r="I123" s="50"/>
    </row>
    <row r="124" spans="2:9" ht="23.25" customHeight="1" x14ac:dyDescent="0.3">
      <c r="B124" s="55" t="s">
        <v>132</v>
      </c>
      <c r="C124" s="53" t="s">
        <v>348</v>
      </c>
      <c r="D124" s="53"/>
      <c r="E124" s="50">
        <v>1</v>
      </c>
      <c r="F124" s="50">
        <v>1</v>
      </c>
      <c r="G124" s="50">
        <v>1</v>
      </c>
      <c r="H124" s="50">
        <v>1</v>
      </c>
      <c r="I124" s="50"/>
    </row>
    <row r="125" spans="2:9" ht="23.25" customHeight="1" x14ac:dyDescent="0.3">
      <c r="B125" s="55" t="s">
        <v>132</v>
      </c>
      <c r="C125" s="53" t="s">
        <v>349</v>
      </c>
      <c r="D125" s="53"/>
      <c r="E125" s="50">
        <v>30</v>
      </c>
      <c r="F125" s="50">
        <v>30</v>
      </c>
      <c r="G125" s="50">
        <v>30</v>
      </c>
      <c r="H125" s="50">
        <v>30</v>
      </c>
      <c r="I125" s="50"/>
    </row>
    <row r="126" spans="2:9" ht="23.25" customHeight="1" x14ac:dyDescent="0.3">
      <c r="B126" s="55" t="s">
        <v>132</v>
      </c>
      <c r="C126" s="53" t="s">
        <v>350</v>
      </c>
      <c r="D126" s="53"/>
      <c r="E126" s="50">
        <v>150</v>
      </c>
      <c r="F126" s="50">
        <v>150</v>
      </c>
      <c r="G126" s="50">
        <v>150</v>
      </c>
      <c r="H126" s="50">
        <v>150</v>
      </c>
      <c r="I126" s="50"/>
    </row>
    <row r="127" spans="2:9" ht="23.25" customHeight="1" x14ac:dyDescent="0.3">
      <c r="B127" s="55" t="s">
        <v>133</v>
      </c>
      <c r="C127" s="53" t="s">
        <v>351</v>
      </c>
      <c r="D127" s="53"/>
      <c r="E127" s="50">
        <v>40</v>
      </c>
      <c r="F127" s="50">
        <v>40</v>
      </c>
      <c r="G127" s="50">
        <v>40</v>
      </c>
      <c r="H127" s="50">
        <v>40</v>
      </c>
      <c r="I127" s="50"/>
    </row>
    <row r="128" spans="2:9" ht="32.25" customHeight="1" x14ac:dyDescent="0.3">
      <c r="B128" s="55" t="s">
        <v>133</v>
      </c>
      <c r="C128" s="53" t="s">
        <v>352</v>
      </c>
      <c r="D128" s="53"/>
      <c r="E128" s="50">
        <v>50</v>
      </c>
      <c r="F128" s="50">
        <v>50</v>
      </c>
      <c r="G128" s="50">
        <v>50</v>
      </c>
      <c r="H128" s="50">
        <v>50</v>
      </c>
      <c r="I128" s="50"/>
    </row>
    <row r="129" spans="2:9" ht="30.75" customHeight="1" x14ac:dyDescent="0.3">
      <c r="B129" s="55" t="s">
        <v>132</v>
      </c>
      <c r="C129" s="53" t="s">
        <v>353</v>
      </c>
      <c r="D129" s="53"/>
      <c r="E129" s="50">
        <v>40</v>
      </c>
      <c r="F129" s="50">
        <v>40</v>
      </c>
      <c r="G129" s="50">
        <v>40</v>
      </c>
      <c r="H129" s="50">
        <v>40</v>
      </c>
      <c r="I129" s="50"/>
    </row>
    <row r="130" spans="2:9" ht="23.25" customHeight="1" x14ac:dyDescent="0.3">
      <c r="B130" s="55" t="s">
        <v>132</v>
      </c>
      <c r="C130" s="53" t="s">
        <v>354</v>
      </c>
      <c r="D130" s="53"/>
      <c r="E130" s="50">
        <v>1</v>
      </c>
      <c r="F130" s="50">
        <v>1</v>
      </c>
      <c r="G130" s="50">
        <v>1</v>
      </c>
      <c r="H130" s="50">
        <v>1</v>
      </c>
      <c r="I130" s="50"/>
    </row>
    <row r="131" spans="2:9" ht="34.5" customHeight="1" x14ac:dyDescent="0.3">
      <c r="B131" s="55" t="s">
        <v>132</v>
      </c>
      <c r="C131" s="53" t="s">
        <v>355</v>
      </c>
      <c r="D131" s="53"/>
      <c r="E131" s="50">
        <v>1</v>
      </c>
      <c r="F131" s="50">
        <v>1</v>
      </c>
      <c r="G131" s="50">
        <v>1</v>
      </c>
      <c r="H131" s="50">
        <v>1</v>
      </c>
      <c r="I131" s="50"/>
    </row>
    <row r="132" spans="2:9" ht="30" customHeight="1" x14ac:dyDescent="0.3">
      <c r="B132" s="55" t="s">
        <v>132</v>
      </c>
      <c r="C132" s="53" t="s">
        <v>356</v>
      </c>
      <c r="D132" s="53"/>
      <c r="E132" s="50">
        <v>15</v>
      </c>
      <c r="F132" s="50">
        <v>15</v>
      </c>
      <c r="G132" s="50">
        <v>15</v>
      </c>
      <c r="H132" s="50">
        <v>15</v>
      </c>
      <c r="I132" s="50"/>
    </row>
    <row r="133" spans="2:9" ht="40.5" customHeight="1" x14ac:dyDescent="0.3">
      <c r="B133" s="55" t="s">
        <v>133</v>
      </c>
      <c r="C133" s="53" t="s">
        <v>357</v>
      </c>
      <c r="D133" s="53"/>
      <c r="E133" s="50">
        <v>40</v>
      </c>
      <c r="F133" s="50">
        <v>40</v>
      </c>
      <c r="G133" s="50">
        <v>40</v>
      </c>
      <c r="H133" s="50">
        <v>40</v>
      </c>
      <c r="I133" s="50"/>
    </row>
    <row r="134" spans="2:9" ht="40.5" customHeight="1" x14ac:dyDescent="0.3">
      <c r="B134" s="55" t="s">
        <v>133</v>
      </c>
      <c r="C134" s="53" t="s">
        <v>358</v>
      </c>
      <c r="D134" s="53"/>
      <c r="E134" s="50">
        <v>60</v>
      </c>
      <c r="F134" s="50">
        <v>60</v>
      </c>
      <c r="G134" s="50">
        <v>60</v>
      </c>
      <c r="H134" s="50">
        <v>60</v>
      </c>
      <c r="I134" s="50"/>
    </row>
    <row r="135" spans="2:9" ht="40.5" customHeight="1" x14ac:dyDescent="0.3">
      <c r="B135" s="55" t="s">
        <v>133</v>
      </c>
      <c r="C135" s="53" t="s">
        <v>359</v>
      </c>
      <c r="D135" s="53"/>
      <c r="E135" s="50">
        <v>70</v>
      </c>
      <c r="F135" s="50">
        <v>70</v>
      </c>
      <c r="G135" s="50">
        <v>70</v>
      </c>
      <c r="H135" s="50">
        <v>70</v>
      </c>
      <c r="I135" s="50"/>
    </row>
    <row r="136" spans="2:9" ht="15" customHeight="1" x14ac:dyDescent="0.3">
      <c r="B136" s="45" t="s">
        <v>111</v>
      </c>
      <c r="C136" s="73"/>
      <c r="D136" s="53"/>
      <c r="E136" s="109">
        <v>700000</v>
      </c>
      <c r="F136" s="109">
        <v>700000</v>
      </c>
      <c r="G136" s="109">
        <v>700000</v>
      </c>
      <c r="H136" s="109">
        <v>700000</v>
      </c>
      <c r="I136" s="109"/>
    </row>
    <row r="137" spans="2:9" ht="15" customHeight="1" x14ac:dyDescent="0.3">
      <c r="B137" s="130"/>
      <c r="C137" s="277"/>
      <c r="D137" s="277"/>
      <c r="E137" s="130"/>
      <c r="F137" s="131"/>
      <c r="G137" s="130"/>
      <c r="H137" s="130"/>
      <c r="I137" s="142"/>
    </row>
    <row r="138" spans="2:9" ht="15" customHeight="1" x14ac:dyDescent="0.3">
      <c r="B138" s="48" t="s">
        <v>114</v>
      </c>
      <c r="C138" s="130"/>
      <c r="D138" s="130"/>
      <c r="E138" s="130"/>
      <c r="F138" s="131"/>
      <c r="G138" s="130"/>
      <c r="H138" s="130"/>
      <c r="I138" s="142"/>
    </row>
    <row r="139" spans="2:9" ht="15" customHeight="1" x14ac:dyDescent="0.3">
      <c r="B139" s="48"/>
      <c r="C139" s="130"/>
      <c r="D139" s="130"/>
      <c r="E139" s="130"/>
      <c r="F139" s="131"/>
      <c r="G139" s="130"/>
      <c r="H139" s="130"/>
      <c r="I139" s="142"/>
    </row>
    <row r="140" spans="2:9" x14ac:dyDescent="0.3">
      <c r="B140" s="43" t="s">
        <v>105</v>
      </c>
      <c r="C140" s="117">
        <v>1043</v>
      </c>
      <c r="D140" s="270" t="s">
        <v>113</v>
      </c>
      <c r="E140" s="270"/>
      <c r="F140" s="270"/>
      <c r="G140" s="270"/>
      <c r="H140" s="270"/>
      <c r="I140" s="270"/>
    </row>
    <row r="141" spans="2:9" ht="15" customHeight="1" x14ac:dyDescent="0.3">
      <c r="B141" s="43" t="s">
        <v>106</v>
      </c>
      <c r="C141" s="117">
        <v>11010</v>
      </c>
      <c r="D141" s="266" t="s">
        <v>287</v>
      </c>
      <c r="E141" s="266" t="s">
        <v>253</v>
      </c>
      <c r="F141" s="266" t="s">
        <v>101</v>
      </c>
      <c r="G141" s="267" t="s">
        <v>50</v>
      </c>
      <c r="H141" s="267" t="s">
        <v>254</v>
      </c>
      <c r="I141" s="267" t="s">
        <v>103</v>
      </c>
    </row>
    <row r="142" spans="2:9" ht="40.5" x14ac:dyDescent="0.3">
      <c r="B142" s="43" t="s">
        <v>107</v>
      </c>
      <c r="C142" s="53" t="s">
        <v>360</v>
      </c>
      <c r="D142" s="266"/>
      <c r="E142" s="266"/>
      <c r="F142" s="266" t="s">
        <v>101</v>
      </c>
      <c r="G142" s="268"/>
      <c r="H142" s="268"/>
      <c r="I142" s="268"/>
    </row>
    <row r="143" spans="2:9" ht="67.5" x14ac:dyDescent="0.3">
      <c r="B143" s="43" t="s">
        <v>108</v>
      </c>
      <c r="C143" s="53" t="s">
        <v>361</v>
      </c>
      <c r="D143" s="266"/>
      <c r="E143" s="266"/>
      <c r="F143" s="266" t="s">
        <v>101</v>
      </c>
      <c r="G143" s="268"/>
      <c r="H143" s="268"/>
      <c r="I143" s="268"/>
    </row>
    <row r="144" spans="2:9" x14ac:dyDescent="0.3">
      <c r="B144" s="43" t="s">
        <v>109</v>
      </c>
      <c r="C144" s="53" t="s">
        <v>293</v>
      </c>
      <c r="D144" s="266"/>
      <c r="E144" s="266"/>
      <c r="F144" s="266" t="s">
        <v>101</v>
      </c>
      <c r="G144" s="268"/>
      <c r="H144" s="268"/>
      <c r="I144" s="268"/>
    </row>
    <row r="145" spans="2:9" ht="28.5" customHeight="1" x14ac:dyDescent="0.3">
      <c r="B145" s="44" t="s">
        <v>110</v>
      </c>
      <c r="C145" s="53" t="s">
        <v>116</v>
      </c>
      <c r="D145" s="266"/>
      <c r="E145" s="266"/>
      <c r="F145" s="266" t="s">
        <v>101</v>
      </c>
      <c r="G145" s="269"/>
      <c r="H145" s="269"/>
      <c r="I145" s="268"/>
    </row>
    <row r="146" spans="2:9" x14ac:dyDescent="0.3">
      <c r="B146" s="118"/>
      <c r="C146" s="278" t="s">
        <v>342</v>
      </c>
      <c r="D146" s="278"/>
      <c r="E146" s="107"/>
      <c r="F146" s="107"/>
      <c r="G146" s="108"/>
      <c r="H146" s="107"/>
      <c r="I146" s="107"/>
    </row>
    <row r="147" spans="2:9" ht="21" customHeight="1" x14ac:dyDescent="0.3">
      <c r="B147" s="55" t="s">
        <v>132</v>
      </c>
      <c r="C147" s="53" t="s">
        <v>362</v>
      </c>
      <c r="D147" s="53"/>
      <c r="E147" s="50">
        <v>1</v>
      </c>
      <c r="F147" s="50"/>
      <c r="G147" s="50"/>
      <c r="H147" s="50"/>
      <c r="I147" s="50"/>
    </row>
    <row r="148" spans="2:9" ht="21" customHeight="1" x14ac:dyDescent="0.3">
      <c r="B148" s="55" t="s">
        <v>132</v>
      </c>
      <c r="C148" s="53" t="s">
        <v>363</v>
      </c>
      <c r="D148" s="53"/>
      <c r="E148" s="50">
        <v>1</v>
      </c>
      <c r="F148" s="50"/>
      <c r="G148" s="50"/>
      <c r="H148" s="50"/>
      <c r="I148" s="50"/>
    </row>
    <row r="149" spans="2:9" ht="21.75" customHeight="1" x14ac:dyDescent="0.3">
      <c r="B149" s="55" t="s">
        <v>132</v>
      </c>
      <c r="C149" s="53" t="s">
        <v>364</v>
      </c>
      <c r="D149" s="53"/>
      <c r="E149" s="50">
        <v>1</v>
      </c>
      <c r="F149" s="50"/>
      <c r="G149" s="50"/>
      <c r="H149" s="50"/>
      <c r="I149" s="50"/>
    </row>
    <row r="150" spans="2:9" ht="28.5" customHeight="1" x14ac:dyDescent="0.3">
      <c r="B150" s="55" t="s">
        <v>132</v>
      </c>
      <c r="C150" s="53" t="s">
        <v>365</v>
      </c>
      <c r="D150" s="53"/>
      <c r="E150" s="50">
        <v>1</v>
      </c>
      <c r="F150" s="50"/>
      <c r="G150" s="50"/>
      <c r="H150" s="50"/>
      <c r="I150" s="50"/>
    </row>
    <row r="151" spans="2:9" ht="28.5" customHeight="1" x14ac:dyDescent="0.3">
      <c r="B151" s="55" t="s">
        <v>132</v>
      </c>
      <c r="C151" s="53" t="s">
        <v>366</v>
      </c>
      <c r="D151" s="53"/>
      <c r="E151" s="50">
        <v>50</v>
      </c>
      <c r="F151" s="50"/>
      <c r="G151" s="50"/>
      <c r="H151" s="50"/>
      <c r="I151" s="50"/>
    </row>
    <row r="152" spans="2:9" ht="54.75" customHeight="1" x14ac:dyDescent="0.3">
      <c r="B152" s="55" t="s">
        <v>133</v>
      </c>
      <c r="C152" s="53" t="s">
        <v>367</v>
      </c>
      <c r="D152" s="53"/>
      <c r="E152" s="50">
        <v>20</v>
      </c>
      <c r="F152" s="50"/>
      <c r="G152" s="50"/>
      <c r="H152" s="50"/>
      <c r="I152" s="50"/>
    </row>
    <row r="153" spans="2:9" ht="15" customHeight="1" x14ac:dyDescent="0.3">
      <c r="B153" s="45" t="s">
        <v>111</v>
      </c>
      <c r="C153" s="143"/>
      <c r="D153" s="61"/>
      <c r="E153" s="61">
        <v>105000</v>
      </c>
      <c r="F153" s="61">
        <v>0</v>
      </c>
      <c r="G153" s="61">
        <v>0</v>
      </c>
      <c r="H153" s="61">
        <v>0</v>
      </c>
      <c r="I153" s="61">
        <v>0</v>
      </c>
    </row>
    <row r="154" spans="2:9" ht="15" customHeight="1" x14ac:dyDescent="0.3">
      <c r="B154" s="130"/>
      <c r="C154" s="130"/>
      <c r="D154" s="130"/>
      <c r="E154" s="130"/>
      <c r="F154" s="131"/>
      <c r="G154" s="130"/>
      <c r="H154" s="130"/>
      <c r="I154" s="142"/>
    </row>
    <row r="155" spans="2:9" x14ac:dyDescent="0.3">
      <c r="B155" s="48" t="s">
        <v>114</v>
      </c>
      <c r="C155" s="35"/>
      <c r="E155" s="9"/>
      <c r="F155" s="2"/>
      <c r="I155" s="9"/>
    </row>
    <row r="156" spans="2:9" x14ac:dyDescent="0.3">
      <c r="B156" s="123"/>
      <c r="C156" s="35"/>
      <c r="E156" s="9"/>
      <c r="F156" s="2"/>
      <c r="I156" s="9"/>
    </row>
    <row r="157" spans="2:9" x14ac:dyDescent="0.3">
      <c r="B157" s="43" t="s">
        <v>105</v>
      </c>
      <c r="C157" s="117">
        <v>1043</v>
      </c>
      <c r="D157" s="270" t="s">
        <v>113</v>
      </c>
      <c r="E157" s="270"/>
      <c r="F157" s="270"/>
      <c r="G157" s="270"/>
      <c r="H157" s="270"/>
      <c r="I157" s="270"/>
    </row>
    <row r="158" spans="2:9" ht="14.25" customHeight="1" x14ac:dyDescent="0.3">
      <c r="B158" s="43" t="s">
        <v>106</v>
      </c>
      <c r="C158" s="117">
        <v>11012</v>
      </c>
      <c r="D158" s="266" t="s">
        <v>287</v>
      </c>
      <c r="E158" s="266" t="s">
        <v>253</v>
      </c>
      <c r="F158" s="266" t="s">
        <v>101</v>
      </c>
      <c r="G158" s="267" t="s">
        <v>50</v>
      </c>
      <c r="H158" s="267" t="s">
        <v>254</v>
      </c>
      <c r="I158" s="267" t="s">
        <v>103</v>
      </c>
    </row>
    <row r="159" spans="2:9" ht="40.5" x14ac:dyDescent="0.3">
      <c r="B159" s="43" t="s">
        <v>107</v>
      </c>
      <c r="C159" s="53" t="s">
        <v>368</v>
      </c>
      <c r="D159" s="266"/>
      <c r="E159" s="266"/>
      <c r="F159" s="266" t="s">
        <v>101</v>
      </c>
      <c r="G159" s="268"/>
      <c r="H159" s="268"/>
      <c r="I159" s="268"/>
    </row>
    <row r="160" spans="2:9" ht="27" x14ac:dyDescent="0.3">
      <c r="B160" s="43" t="s">
        <v>108</v>
      </c>
      <c r="C160" s="53" t="s">
        <v>369</v>
      </c>
      <c r="D160" s="266"/>
      <c r="E160" s="266"/>
      <c r="F160" s="266" t="s">
        <v>101</v>
      </c>
      <c r="G160" s="268"/>
      <c r="H160" s="268"/>
      <c r="I160" s="268"/>
    </row>
    <row r="161" spans="2:9" x14ac:dyDescent="0.3">
      <c r="B161" s="43" t="s">
        <v>109</v>
      </c>
      <c r="C161" s="53" t="s">
        <v>293</v>
      </c>
      <c r="D161" s="266"/>
      <c r="E161" s="266"/>
      <c r="F161" s="266" t="s">
        <v>101</v>
      </c>
      <c r="G161" s="268"/>
      <c r="H161" s="268"/>
      <c r="I161" s="268"/>
    </row>
    <row r="162" spans="2:9" x14ac:dyDescent="0.3">
      <c r="B162" s="44" t="s">
        <v>110</v>
      </c>
      <c r="C162" s="53" t="s">
        <v>116</v>
      </c>
      <c r="D162" s="266"/>
      <c r="E162" s="266"/>
      <c r="F162" s="266" t="s">
        <v>101</v>
      </c>
      <c r="G162" s="269"/>
      <c r="H162" s="269"/>
      <c r="I162" s="268"/>
    </row>
    <row r="163" spans="2:9" x14ac:dyDescent="0.3">
      <c r="B163" s="118"/>
      <c r="C163" s="278" t="s">
        <v>342</v>
      </c>
      <c r="D163" s="278"/>
      <c r="E163" s="107"/>
      <c r="F163" s="107"/>
      <c r="G163" s="108"/>
      <c r="H163" s="107"/>
      <c r="I163" s="107"/>
    </row>
    <row r="164" spans="2:9" ht="33.75" customHeight="1" x14ac:dyDescent="0.3">
      <c r="B164" s="55" t="s">
        <v>132</v>
      </c>
      <c r="C164" s="53" t="s">
        <v>370</v>
      </c>
      <c r="D164" s="53"/>
      <c r="E164" s="50">
        <v>1</v>
      </c>
      <c r="F164" s="50"/>
      <c r="G164" s="50"/>
      <c r="H164" s="50"/>
      <c r="I164" s="50"/>
    </row>
    <row r="165" spans="2:9" ht="41.25" customHeight="1" x14ac:dyDescent="0.3">
      <c r="B165" s="55" t="s">
        <v>132</v>
      </c>
      <c r="C165" s="53" t="s">
        <v>371</v>
      </c>
      <c r="D165" s="53"/>
      <c r="E165" s="50">
        <v>3</v>
      </c>
      <c r="F165" s="50"/>
      <c r="G165" s="50"/>
      <c r="H165" s="50"/>
      <c r="I165" s="50"/>
    </row>
    <row r="166" spans="2:9" ht="30" customHeight="1" x14ac:dyDescent="0.3">
      <c r="B166" s="55" t="s">
        <v>132</v>
      </c>
      <c r="C166" s="53" t="s">
        <v>372</v>
      </c>
      <c r="D166" s="53"/>
      <c r="E166" s="50">
        <v>750</v>
      </c>
      <c r="F166" s="50"/>
      <c r="G166" s="50"/>
      <c r="H166" s="50"/>
      <c r="I166" s="50"/>
    </row>
    <row r="167" spans="2:9" ht="31.5" customHeight="1" x14ac:dyDescent="0.3">
      <c r="B167" s="55" t="s">
        <v>133</v>
      </c>
      <c r="C167" s="53" t="s">
        <v>373</v>
      </c>
      <c r="D167" s="53"/>
      <c r="E167" s="50">
        <v>70</v>
      </c>
      <c r="F167" s="50"/>
      <c r="G167" s="50"/>
      <c r="H167" s="50"/>
      <c r="I167" s="50"/>
    </row>
    <row r="168" spans="2:9" x14ac:dyDescent="0.3">
      <c r="B168" s="45" t="s">
        <v>111</v>
      </c>
      <c r="C168" s="143"/>
      <c r="D168" s="50"/>
      <c r="E168" s="109">
        <v>100000</v>
      </c>
      <c r="F168" s="50"/>
      <c r="G168" s="61"/>
      <c r="H168" s="61"/>
      <c r="I168" s="109"/>
    </row>
    <row r="169" spans="2:9" x14ac:dyDescent="0.3">
      <c r="B169" s="123"/>
      <c r="C169" s="35"/>
      <c r="D169" s="9"/>
      <c r="E169" s="9"/>
      <c r="F169" s="2"/>
      <c r="I169" s="9"/>
    </row>
    <row r="170" spans="2:9" x14ac:dyDescent="0.3">
      <c r="B170" s="48" t="s">
        <v>114</v>
      </c>
      <c r="C170" s="35"/>
      <c r="E170" s="9"/>
      <c r="F170" s="2"/>
      <c r="I170" s="9"/>
    </row>
    <row r="171" spans="2:9" x14ac:dyDescent="0.3">
      <c r="B171" s="43" t="s">
        <v>105</v>
      </c>
      <c r="C171" s="117">
        <v>1043</v>
      </c>
      <c r="D171" s="270" t="s">
        <v>113</v>
      </c>
      <c r="E171" s="270"/>
      <c r="F171" s="270"/>
      <c r="G171" s="270"/>
      <c r="H171" s="270"/>
      <c r="I171" s="270"/>
    </row>
    <row r="172" spans="2:9" ht="14.25" customHeight="1" x14ac:dyDescent="0.3">
      <c r="B172" s="43" t="s">
        <v>106</v>
      </c>
      <c r="C172" s="117">
        <v>11013</v>
      </c>
      <c r="D172" s="266" t="s">
        <v>287</v>
      </c>
      <c r="E172" s="266" t="s">
        <v>253</v>
      </c>
      <c r="F172" s="266" t="s">
        <v>101</v>
      </c>
      <c r="G172" s="267" t="s">
        <v>50</v>
      </c>
      <c r="H172" s="267" t="s">
        <v>254</v>
      </c>
      <c r="I172" s="267" t="s">
        <v>103</v>
      </c>
    </row>
    <row r="173" spans="2:9" ht="40.5" x14ac:dyDescent="0.3">
      <c r="B173" s="43" t="s">
        <v>107</v>
      </c>
      <c r="C173" s="53" t="s">
        <v>374</v>
      </c>
      <c r="D173" s="266"/>
      <c r="E173" s="266"/>
      <c r="F173" s="266" t="s">
        <v>101</v>
      </c>
      <c r="G173" s="268"/>
      <c r="H173" s="268"/>
      <c r="I173" s="268"/>
    </row>
    <row r="174" spans="2:9" ht="27" x14ac:dyDescent="0.3">
      <c r="B174" s="43" t="s">
        <v>108</v>
      </c>
      <c r="C174" s="53" t="s">
        <v>375</v>
      </c>
      <c r="D174" s="266"/>
      <c r="E174" s="266"/>
      <c r="F174" s="266" t="s">
        <v>101</v>
      </c>
      <c r="G174" s="268"/>
      <c r="H174" s="268"/>
      <c r="I174" s="268"/>
    </row>
    <row r="175" spans="2:9" x14ac:dyDescent="0.3">
      <c r="B175" s="43" t="s">
        <v>109</v>
      </c>
      <c r="C175" s="53" t="s">
        <v>293</v>
      </c>
      <c r="D175" s="266"/>
      <c r="E175" s="266"/>
      <c r="F175" s="266" t="s">
        <v>101</v>
      </c>
      <c r="G175" s="268"/>
      <c r="H175" s="268"/>
      <c r="I175" s="268"/>
    </row>
    <row r="176" spans="2:9" x14ac:dyDescent="0.3">
      <c r="B176" s="44" t="s">
        <v>110</v>
      </c>
      <c r="C176" s="53" t="s">
        <v>116</v>
      </c>
      <c r="D176" s="266"/>
      <c r="E176" s="266"/>
      <c r="F176" s="266" t="s">
        <v>101</v>
      </c>
      <c r="G176" s="269"/>
      <c r="H176" s="269"/>
      <c r="I176" s="268"/>
    </row>
    <row r="177" spans="2:9" x14ac:dyDescent="0.3">
      <c r="B177" s="118"/>
      <c r="C177" s="119" t="s">
        <v>342</v>
      </c>
      <c r="D177" s="119"/>
      <c r="E177" s="107"/>
      <c r="F177" s="107"/>
      <c r="G177" s="108"/>
      <c r="H177" s="107"/>
      <c r="I177" s="107"/>
    </row>
    <row r="178" spans="2:9" ht="29.25" customHeight="1" x14ac:dyDescent="0.3">
      <c r="B178" s="55" t="s">
        <v>132</v>
      </c>
      <c r="C178" s="53" t="s">
        <v>376</v>
      </c>
      <c r="D178" s="53"/>
      <c r="E178" s="50">
        <v>1</v>
      </c>
      <c r="F178" s="50"/>
      <c r="G178" s="50"/>
      <c r="H178" s="50"/>
      <c r="I178" s="50"/>
    </row>
    <row r="179" spans="2:9" ht="27" x14ac:dyDescent="0.3">
      <c r="B179" s="55" t="s">
        <v>132</v>
      </c>
      <c r="C179" s="53" t="s">
        <v>377</v>
      </c>
      <c r="D179" s="53"/>
      <c r="E179" s="50">
        <v>5</v>
      </c>
      <c r="F179" s="50"/>
      <c r="G179" s="50"/>
      <c r="H179" s="50"/>
      <c r="I179" s="50"/>
    </row>
    <row r="180" spans="2:9" x14ac:dyDescent="0.3">
      <c r="B180" s="55" t="s">
        <v>133</v>
      </c>
      <c r="C180" s="53" t="s">
        <v>378</v>
      </c>
      <c r="D180" s="53"/>
      <c r="E180" s="50">
        <v>20</v>
      </c>
      <c r="F180" s="50"/>
      <c r="G180" s="50"/>
      <c r="H180" s="50"/>
      <c r="I180" s="50"/>
    </row>
    <row r="181" spans="2:9" x14ac:dyDescent="0.3">
      <c r="B181" s="45" t="s">
        <v>111</v>
      </c>
      <c r="C181" s="57"/>
      <c r="D181" s="109"/>
      <c r="E181" s="109">
        <v>80000</v>
      </c>
      <c r="F181" s="109"/>
      <c r="G181" s="109"/>
      <c r="H181" s="109"/>
      <c r="I181" s="109"/>
    </row>
    <row r="182" spans="2:9" x14ac:dyDescent="0.3">
      <c r="F182" s="2"/>
      <c r="I182" s="2"/>
    </row>
    <row r="183" spans="2:9" x14ac:dyDescent="0.3">
      <c r="B183" s="48" t="s">
        <v>114</v>
      </c>
      <c r="C183" s="35"/>
      <c r="E183" s="9"/>
      <c r="F183" s="2"/>
      <c r="I183" s="9"/>
    </row>
    <row r="184" spans="2:9" x14ac:dyDescent="0.3">
      <c r="F184" s="144"/>
      <c r="G184" s="144"/>
      <c r="H184" s="144"/>
      <c r="I184" s="144"/>
    </row>
    <row r="185" spans="2:9" x14ac:dyDescent="0.3">
      <c r="B185" s="43" t="s">
        <v>105</v>
      </c>
      <c r="C185" s="117">
        <v>1043</v>
      </c>
      <c r="D185" s="270" t="s">
        <v>113</v>
      </c>
      <c r="E185" s="270"/>
      <c r="F185" s="270"/>
      <c r="G185" s="270"/>
      <c r="H185" s="270"/>
      <c r="I185" s="270"/>
    </row>
    <row r="186" spans="2:9" ht="15" customHeight="1" x14ac:dyDescent="0.3">
      <c r="B186" s="43" t="s">
        <v>106</v>
      </c>
      <c r="C186" s="117">
        <v>11014</v>
      </c>
      <c r="D186" s="266" t="s">
        <v>287</v>
      </c>
      <c r="E186" s="266" t="s">
        <v>253</v>
      </c>
      <c r="F186" s="266" t="s">
        <v>101</v>
      </c>
      <c r="G186" s="267" t="s">
        <v>50</v>
      </c>
      <c r="H186" s="267" t="s">
        <v>254</v>
      </c>
      <c r="I186" s="267" t="s">
        <v>103</v>
      </c>
    </row>
    <row r="187" spans="2:9" ht="40.5" x14ac:dyDescent="0.3">
      <c r="B187" s="43" t="s">
        <v>107</v>
      </c>
      <c r="C187" s="53" t="s">
        <v>379</v>
      </c>
      <c r="D187" s="266"/>
      <c r="E187" s="266"/>
      <c r="F187" s="266" t="s">
        <v>101</v>
      </c>
      <c r="G187" s="268"/>
      <c r="H187" s="268"/>
      <c r="I187" s="268"/>
    </row>
    <row r="188" spans="2:9" ht="36.75" customHeight="1" x14ac:dyDescent="0.3">
      <c r="B188" s="43" t="s">
        <v>108</v>
      </c>
      <c r="C188" s="53" t="s">
        <v>380</v>
      </c>
      <c r="D188" s="266"/>
      <c r="E188" s="266"/>
      <c r="F188" s="266" t="s">
        <v>101</v>
      </c>
      <c r="G188" s="268"/>
      <c r="H188" s="268"/>
      <c r="I188" s="268"/>
    </row>
    <row r="189" spans="2:9" x14ac:dyDescent="0.3">
      <c r="B189" s="43" t="s">
        <v>109</v>
      </c>
      <c r="C189" s="53" t="s">
        <v>293</v>
      </c>
      <c r="D189" s="266"/>
      <c r="E189" s="266"/>
      <c r="F189" s="266" t="s">
        <v>101</v>
      </c>
      <c r="G189" s="268"/>
      <c r="H189" s="268"/>
      <c r="I189" s="268"/>
    </row>
    <row r="190" spans="2:9" ht="28.5" customHeight="1" x14ac:dyDescent="0.3">
      <c r="B190" s="44" t="s">
        <v>110</v>
      </c>
      <c r="C190" s="53" t="s">
        <v>116</v>
      </c>
      <c r="D190" s="266"/>
      <c r="E190" s="266"/>
      <c r="F190" s="266" t="s">
        <v>101</v>
      </c>
      <c r="G190" s="269"/>
      <c r="H190" s="269"/>
      <c r="I190" s="268"/>
    </row>
    <row r="191" spans="2:9" x14ac:dyDescent="0.3">
      <c r="B191" s="118"/>
      <c r="C191" s="120" t="s">
        <v>342</v>
      </c>
      <c r="D191" s="107"/>
      <c r="E191" s="107"/>
      <c r="F191" s="107"/>
      <c r="G191" s="108"/>
      <c r="H191" s="107"/>
      <c r="I191" s="107"/>
    </row>
    <row r="192" spans="2:9" ht="30" customHeight="1" x14ac:dyDescent="0.3">
      <c r="B192" s="55" t="s">
        <v>132</v>
      </c>
      <c r="C192" s="53" t="s">
        <v>381</v>
      </c>
      <c r="D192" s="53"/>
      <c r="E192" s="50">
        <v>5</v>
      </c>
      <c r="F192" s="50"/>
      <c r="G192" s="50"/>
      <c r="H192" s="50"/>
      <c r="I192" s="50"/>
    </row>
    <row r="193" spans="2:9" ht="33" customHeight="1" x14ac:dyDescent="0.3">
      <c r="B193" s="55" t="s">
        <v>132</v>
      </c>
      <c r="C193" s="53" t="s">
        <v>382</v>
      </c>
      <c r="D193" s="53"/>
      <c r="E193" s="50">
        <v>3</v>
      </c>
      <c r="F193" s="50"/>
      <c r="G193" s="50"/>
      <c r="H193" s="50"/>
      <c r="I193" s="50"/>
    </row>
    <row r="194" spans="2:9" ht="15" customHeight="1" x14ac:dyDescent="0.3">
      <c r="B194" s="45" t="s">
        <v>111</v>
      </c>
      <c r="C194" s="143"/>
      <c r="D194" s="61">
        <v>0</v>
      </c>
      <c r="E194" s="61">
        <v>400000</v>
      </c>
      <c r="F194" s="61"/>
      <c r="G194" s="61"/>
      <c r="H194" s="61"/>
      <c r="I194" s="61"/>
    </row>
    <row r="195" spans="2:9" x14ac:dyDescent="0.3">
      <c r="C195" s="133"/>
      <c r="F195" s="2"/>
      <c r="I195" s="2"/>
    </row>
    <row r="196" spans="2:9" x14ac:dyDescent="0.3">
      <c r="B196" s="48" t="s">
        <v>114</v>
      </c>
      <c r="C196" s="35"/>
      <c r="E196" s="9"/>
      <c r="F196" s="2"/>
      <c r="I196" s="9"/>
    </row>
    <row r="197" spans="2:9" x14ac:dyDescent="0.3">
      <c r="B197" s="48"/>
      <c r="C197" s="35"/>
      <c r="E197" s="9"/>
      <c r="F197" s="2"/>
      <c r="I197" s="9"/>
    </row>
    <row r="198" spans="2:9" x14ac:dyDescent="0.3">
      <c r="B198" s="43" t="s">
        <v>105</v>
      </c>
      <c r="C198" s="117">
        <v>1043</v>
      </c>
      <c r="D198" s="270" t="s">
        <v>113</v>
      </c>
      <c r="E198" s="270"/>
      <c r="F198" s="270"/>
      <c r="G198" s="270"/>
      <c r="H198" s="270"/>
      <c r="I198" s="270"/>
    </row>
    <row r="199" spans="2:9" ht="15" customHeight="1" x14ac:dyDescent="0.3">
      <c r="B199" s="43" t="s">
        <v>106</v>
      </c>
      <c r="C199" s="117">
        <v>11015</v>
      </c>
      <c r="D199" s="266" t="s">
        <v>287</v>
      </c>
      <c r="E199" s="266" t="s">
        <v>253</v>
      </c>
      <c r="F199" s="266" t="s">
        <v>101</v>
      </c>
      <c r="G199" s="267" t="s">
        <v>50</v>
      </c>
      <c r="H199" s="267" t="s">
        <v>254</v>
      </c>
      <c r="I199" s="267" t="s">
        <v>103</v>
      </c>
    </row>
    <row r="200" spans="2:9" ht="40.5" x14ac:dyDescent="0.3">
      <c r="B200" s="43" t="s">
        <v>107</v>
      </c>
      <c r="C200" s="53" t="s">
        <v>383</v>
      </c>
      <c r="D200" s="266"/>
      <c r="E200" s="266"/>
      <c r="F200" s="266" t="s">
        <v>101</v>
      </c>
      <c r="G200" s="268"/>
      <c r="H200" s="268"/>
      <c r="I200" s="268"/>
    </row>
    <row r="201" spans="2:9" ht="67.5" x14ac:dyDescent="0.3">
      <c r="B201" s="43" t="s">
        <v>108</v>
      </c>
      <c r="C201" s="116" t="s">
        <v>384</v>
      </c>
      <c r="D201" s="266"/>
      <c r="E201" s="266"/>
      <c r="F201" s="266" t="s">
        <v>101</v>
      </c>
      <c r="G201" s="268"/>
      <c r="H201" s="268"/>
      <c r="I201" s="268"/>
    </row>
    <row r="202" spans="2:9" x14ac:dyDescent="0.3">
      <c r="B202" s="43" t="s">
        <v>109</v>
      </c>
      <c r="C202" s="53" t="s">
        <v>293</v>
      </c>
      <c r="D202" s="266"/>
      <c r="E202" s="266"/>
      <c r="F202" s="266" t="s">
        <v>101</v>
      </c>
      <c r="G202" s="268"/>
      <c r="H202" s="268"/>
      <c r="I202" s="268"/>
    </row>
    <row r="203" spans="2:9" ht="28.5" customHeight="1" x14ac:dyDescent="0.3">
      <c r="B203" s="44" t="s">
        <v>110</v>
      </c>
      <c r="C203" s="53" t="s">
        <v>116</v>
      </c>
      <c r="D203" s="266"/>
      <c r="E203" s="266"/>
      <c r="F203" s="266" t="s">
        <v>101</v>
      </c>
      <c r="G203" s="269"/>
      <c r="H203" s="269"/>
      <c r="I203" s="268"/>
    </row>
    <row r="204" spans="2:9" x14ac:dyDescent="0.3">
      <c r="B204" s="118"/>
      <c r="C204" s="120" t="s">
        <v>342</v>
      </c>
      <c r="D204" s="107"/>
      <c r="E204" s="107"/>
      <c r="F204" s="107"/>
      <c r="G204" s="108"/>
      <c r="H204" s="107"/>
      <c r="I204" s="107"/>
    </row>
    <row r="205" spans="2:9" ht="41.25" customHeight="1" x14ac:dyDescent="0.3">
      <c r="B205" s="55" t="s">
        <v>132</v>
      </c>
      <c r="C205" s="53" t="s">
        <v>385</v>
      </c>
      <c r="D205" s="53"/>
      <c r="E205" s="50">
        <v>70</v>
      </c>
      <c r="F205" s="50"/>
      <c r="G205" s="50"/>
      <c r="H205" s="50"/>
      <c r="I205" s="50"/>
    </row>
    <row r="206" spans="2:9" ht="16.5" customHeight="1" x14ac:dyDescent="0.3">
      <c r="B206" s="55" t="s">
        <v>132</v>
      </c>
      <c r="C206" s="53" t="s">
        <v>386</v>
      </c>
      <c r="D206" s="53"/>
      <c r="E206" s="50">
        <v>20</v>
      </c>
      <c r="F206" s="50"/>
      <c r="G206" s="50"/>
      <c r="H206" s="50"/>
      <c r="I206" s="50"/>
    </row>
    <row r="207" spans="2:9" ht="27" x14ac:dyDescent="0.3">
      <c r="B207" s="55" t="s">
        <v>132</v>
      </c>
      <c r="C207" s="53" t="s">
        <v>387</v>
      </c>
      <c r="D207" s="53"/>
      <c r="E207" s="50">
        <v>4</v>
      </c>
      <c r="F207" s="50"/>
      <c r="G207" s="50"/>
      <c r="H207" s="50"/>
      <c r="I207" s="50"/>
    </row>
    <row r="208" spans="2:9" ht="36" customHeight="1" x14ac:dyDescent="0.3">
      <c r="B208" s="55" t="s">
        <v>132</v>
      </c>
      <c r="C208" s="53" t="s">
        <v>388</v>
      </c>
      <c r="D208" s="53"/>
      <c r="E208" s="50">
        <v>2</v>
      </c>
      <c r="F208" s="50"/>
      <c r="G208" s="50"/>
      <c r="H208" s="50"/>
      <c r="I208" s="50"/>
    </row>
    <row r="209" spans="2:9" ht="15" customHeight="1" x14ac:dyDescent="0.3">
      <c r="B209" s="45" t="s">
        <v>111</v>
      </c>
      <c r="C209" s="143"/>
      <c r="D209" s="61"/>
      <c r="E209" s="61">
        <v>154000</v>
      </c>
      <c r="F209" s="61"/>
      <c r="G209" s="61"/>
      <c r="H209" s="61"/>
      <c r="I209" s="61"/>
    </row>
    <row r="210" spans="2:9" x14ac:dyDescent="0.3">
      <c r="C210" s="133"/>
      <c r="F210" s="2"/>
      <c r="I210" s="2"/>
    </row>
    <row r="211" spans="2:9" x14ac:dyDescent="0.3">
      <c r="B211" s="48" t="s">
        <v>114</v>
      </c>
      <c r="C211" s="35"/>
      <c r="E211" s="9"/>
      <c r="F211" s="2"/>
      <c r="I211" s="9"/>
    </row>
    <row r="212" spans="2:9" x14ac:dyDescent="0.3">
      <c r="B212" s="48"/>
      <c r="C212" s="35"/>
      <c r="E212" s="9"/>
      <c r="F212" s="2"/>
      <c r="I212" s="9"/>
    </row>
    <row r="213" spans="2:9" x14ac:dyDescent="0.3">
      <c r="B213" s="43" t="s">
        <v>105</v>
      </c>
      <c r="C213" s="117">
        <v>1043</v>
      </c>
      <c r="D213" s="270" t="s">
        <v>113</v>
      </c>
      <c r="E213" s="270"/>
      <c r="F213" s="270"/>
      <c r="G213" s="270"/>
      <c r="H213" s="270"/>
      <c r="I213" s="270"/>
    </row>
    <row r="214" spans="2:9" ht="15" customHeight="1" x14ac:dyDescent="0.3">
      <c r="B214" s="43" t="s">
        <v>106</v>
      </c>
      <c r="C214" s="117">
        <v>11016</v>
      </c>
      <c r="D214" s="266" t="s">
        <v>287</v>
      </c>
      <c r="E214" s="266" t="s">
        <v>253</v>
      </c>
      <c r="F214" s="266" t="s">
        <v>101</v>
      </c>
      <c r="G214" s="267" t="s">
        <v>50</v>
      </c>
      <c r="H214" s="267" t="s">
        <v>254</v>
      </c>
      <c r="I214" s="267" t="s">
        <v>103</v>
      </c>
    </row>
    <row r="215" spans="2:9" ht="40.5" x14ac:dyDescent="0.3">
      <c r="B215" s="43" t="s">
        <v>107</v>
      </c>
      <c r="C215" s="53" t="s">
        <v>389</v>
      </c>
      <c r="D215" s="266"/>
      <c r="E215" s="266"/>
      <c r="F215" s="266" t="s">
        <v>101</v>
      </c>
      <c r="G215" s="268"/>
      <c r="H215" s="268"/>
      <c r="I215" s="268"/>
    </row>
    <row r="216" spans="2:9" ht="54" x14ac:dyDescent="0.3">
      <c r="B216" s="43" t="s">
        <v>108</v>
      </c>
      <c r="C216" s="53" t="s">
        <v>390</v>
      </c>
      <c r="D216" s="266"/>
      <c r="E216" s="266"/>
      <c r="F216" s="266" t="s">
        <v>101</v>
      </c>
      <c r="G216" s="268"/>
      <c r="H216" s="268"/>
      <c r="I216" s="268"/>
    </row>
    <row r="217" spans="2:9" x14ac:dyDescent="0.3">
      <c r="B217" s="43" t="s">
        <v>109</v>
      </c>
      <c r="C217" s="53" t="s">
        <v>293</v>
      </c>
      <c r="D217" s="266"/>
      <c r="E217" s="266"/>
      <c r="F217" s="266" t="s">
        <v>101</v>
      </c>
      <c r="G217" s="268"/>
      <c r="H217" s="268"/>
      <c r="I217" s="268"/>
    </row>
    <row r="218" spans="2:9" x14ac:dyDescent="0.3">
      <c r="B218" s="44" t="s">
        <v>110</v>
      </c>
      <c r="C218" s="53" t="s">
        <v>116</v>
      </c>
      <c r="D218" s="266"/>
      <c r="E218" s="266"/>
      <c r="F218" s="266" t="s">
        <v>101</v>
      </c>
      <c r="G218" s="269"/>
      <c r="H218" s="269"/>
      <c r="I218" s="268"/>
    </row>
    <row r="219" spans="2:9" x14ac:dyDescent="0.3">
      <c r="B219" s="118"/>
      <c r="C219" s="120" t="s">
        <v>342</v>
      </c>
      <c r="D219" s="107"/>
      <c r="E219" s="107"/>
      <c r="F219" s="107"/>
      <c r="G219" s="108"/>
      <c r="H219" s="107"/>
      <c r="I219" s="107"/>
    </row>
    <row r="220" spans="2:9" ht="21" customHeight="1" x14ac:dyDescent="0.3">
      <c r="B220" s="55" t="s">
        <v>132</v>
      </c>
      <c r="C220" s="53" t="s">
        <v>391</v>
      </c>
      <c r="D220" s="53"/>
      <c r="E220" s="50">
        <v>15</v>
      </c>
      <c r="F220" s="50"/>
      <c r="G220" s="50"/>
      <c r="H220" s="50"/>
      <c r="I220" s="50"/>
    </row>
    <row r="221" spans="2:9" ht="30" customHeight="1" x14ac:dyDescent="0.3">
      <c r="B221" s="55" t="s">
        <v>132</v>
      </c>
      <c r="C221" s="53" t="s">
        <v>392</v>
      </c>
      <c r="D221" s="53"/>
      <c r="E221" s="50">
        <v>30</v>
      </c>
      <c r="F221" s="50"/>
      <c r="G221" s="50"/>
      <c r="H221" s="50"/>
      <c r="I221" s="50"/>
    </row>
    <row r="222" spans="2:9" ht="27" x14ac:dyDescent="0.3">
      <c r="B222" s="55" t="s">
        <v>291</v>
      </c>
      <c r="C222" s="53" t="s">
        <v>393</v>
      </c>
      <c r="D222" s="53"/>
      <c r="E222" s="50">
        <v>1</v>
      </c>
      <c r="F222" s="50"/>
      <c r="G222" s="50"/>
      <c r="H222" s="50"/>
      <c r="I222" s="50"/>
    </row>
    <row r="223" spans="2:9" ht="15" customHeight="1" x14ac:dyDescent="0.3">
      <c r="B223" s="45" t="s">
        <v>111</v>
      </c>
      <c r="C223" s="143"/>
      <c r="D223" s="61"/>
      <c r="E223" s="61">
        <v>966000</v>
      </c>
      <c r="F223" s="61"/>
      <c r="G223" s="61"/>
      <c r="H223" s="61"/>
      <c r="I223" s="61"/>
    </row>
    <row r="224" spans="2:9" ht="15" customHeight="1" x14ac:dyDescent="0.3">
      <c r="B224" s="145"/>
      <c r="C224" s="121"/>
      <c r="D224" s="130"/>
      <c r="E224" s="130"/>
      <c r="F224" s="130"/>
      <c r="G224" s="130"/>
      <c r="H224" s="130"/>
      <c r="I224" s="130"/>
    </row>
    <row r="225" spans="2:9" ht="22.5" customHeight="1" x14ac:dyDescent="0.3">
      <c r="B225" s="48" t="s">
        <v>114</v>
      </c>
      <c r="C225" s="35"/>
      <c r="E225" s="9"/>
      <c r="F225" s="2"/>
      <c r="I225" s="9"/>
    </row>
    <row r="226" spans="2:9" x14ac:dyDescent="0.3">
      <c r="B226" s="48"/>
      <c r="C226" s="35"/>
      <c r="E226" s="9"/>
      <c r="F226" s="2"/>
      <c r="I226" s="9"/>
    </row>
    <row r="227" spans="2:9" x14ac:dyDescent="0.3">
      <c r="B227" s="43" t="s">
        <v>105</v>
      </c>
      <c r="C227" s="117">
        <v>1043</v>
      </c>
      <c r="D227" s="270" t="s">
        <v>113</v>
      </c>
      <c r="E227" s="270"/>
      <c r="F227" s="270"/>
      <c r="G227" s="270"/>
      <c r="H227" s="270"/>
      <c r="I227" s="270"/>
    </row>
    <row r="228" spans="2:9" ht="15" customHeight="1" x14ac:dyDescent="0.3">
      <c r="B228" s="43" t="s">
        <v>106</v>
      </c>
      <c r="C228" s="117">
        <v>11017</v>
      </c>
      <c r="D228" s="266" t="s">
        <v>287</v>
      </c>
      <c r="E228" s="266" t="s">
        <v>253</v>
      </c>
      <c r="F228" s="266" t="s">
        <v>101</v>
      </c>
      <c r="G228" s="267" t="s">
        <v>50</v>
      </c>
      <c r="H228" s="267" t="s">
        <v>254</v>
      </c>
      <c r="I228" s="267" t="s">
        <v>103</v>
      </c>
    </row>
    <row r="229" spans="2:9" ht="27" x14ac:dyDescent="0.3">
      <c r="B229" s="43" t="s">
        <v>107</v>
      </c>
      <c r="C229" s="53" t="s">
        <v>394</v>
      </c>
      <c r="D229" s="266"/>
      <c r="E229" s="266"/>
      <c r="F229" s="266" t="s">
        <v>101</v>
      </c>
      <c r="G229" s="268"/>
      <c r="H229" s="268"/>
      <c r="I229" s="268"/>
    </row>
    <row r="230" spans="2:9" ht="27" x14ac:dyDescent="0.3">
      <c r="B230" s="43" t="s">
        <v>108</v>
      </c>
      <c r="C230" s="53" t="s">
        <v>292</v>
      </c>
      <c r="D230" s="266"/>
      <c r="E230" s="266"/>
      <c r="F230" s="266" t="s">
        <v>101</v>
      </c>
      <c r="G230" s="268"/>
      <c r="H230" s="268"/>
      <c r="I230" s="268"/>
    </row>
    <row r="231" spans="2:9" x14ac:dyDescent="0.3">
      <c r="B231" s="43" t="s">
        <v>109</v>
      </c>
      <c r="C231" s="53" t="s">
        <v>293</v>
      </c>
      <c r="D231" s="266"/>
      <c r="E231" s="266"/>
      <c r="F231" s="266" t="s">
        <v>101</v>
      </c>
      <c r="G231" s="268"/>
      <c r="H231" s="268"/>
      <c r="I231" s="268"/>
    </row>
    <row r="232" spans="2:9" x14ac:dyDescent="0.3">
      <c r="B232" s="118" t="s">
        <v>110</v>
      </c>
      <c r="C232" s="53" t="s">
        <v>294</v>
      </c>
      <c r="D232" s="266"/>
      <c r="E232" s="266"/>
      <c r="F232" s="266" t="s">
        <v>101</v>
      </c>
      <c r="G232" s="269"/>
      <c r="H232" s="269"/>
      <c r="I232" s="268"/>
    </row>
    <row r="233" spans="2:9" x14ac:dyDescent="0.3">
      <c r="B233" s="118"/>
      <c r="C233" s="120" t="s">
        <v>342</v>
      </c>
      <c r="D233" s="107"/>
      <c r="E233" s="107"/>
      <c r="F233" s="107"/>
      <c r="G233" s="108"/>
      <c r="H233" s="107"/>
      <c r="I233" s="107"/>
    </row>
    <row r="234" spans="2:9" ht="33" customHeight="1" x14ac:dyDescent="0.3">
      <c r="B234" s="55" t="s">
        <v>132</v>
      </c>
      <c r="C234" s="111" t="s">
        <v>295</v>
      </c>
      <c r="D234" s="111"/>
      <c r="E234" s="50">
        <v>9</v>
      </c>
      <c r="F234" s="50"/>
      <c r="G234" s="50"/>
      <c r="H234" s="50"/>
      <c r="I234" s="50"/>
    </row>
    <row r="235" spans="2:9" ht="33.75" customHeight="1" x14ac:dyDescent="0.3">
      <c r="B235" s="55" t="s">
        <v>132</v>
      </c>
      <c r="C235" s="111" t="s">
        <v>296</v>
      </c>
      <c r="D235" s="111"/>
      <c r="E235" s="50">
        <v>30</v>
      </c>
      <c r="F235" s="50"/>
      <c r="G235" s="50"/>
      <c r="H235" s="50"/>
      <c r="I235" s="50"/>
    </row>
    <row r="236" spans="2:9" ht="28.5" customHeight="1" x14ac:dyDescent="0.3">
      <c r="B236" s="55" t="s">
        <v>132</v>
      </c>
      <c r="C236" s="111" t="s">
        <v>297</v>
      </c>
      <c r="D236" s="111"/>
      <c r="E236" s="50"/>
      <c r="F236" s="50"/>
      <c r="G236" s="50"/>
      <c r="H236" s="50"/>
      <c r="I236" s="50"/>
    </row>
    <row r="237" spans="2:9" ht="30" customHeight="1" x14ac:dyDescent="0.3">
      <c r="B237" s="55" t="s">
        <v>133</v>
      </c>
      <c r="C237" s="111" t="s">
        <v>298</v>
      </c>
      <c r="D237" s="111"/>
      <c r="E237" s="50">
        <v>30</v>
      </c>
      <c r="F237" s="50"/>
      <c r="G237" s="50"/>
      <c r="H237" s="50"/>
      <c r="I237" s="50"/>
    </row>
    <row r="238" spans="2:9" ht="31.5" customHeight="1" x14ac:dyDescent="0.3">
      <c r="B238" s="55" t="s">
        <v>291</v>
      </c>
      <c r="C238" s="111" t="s">
        <v>395</v>
      </c>
      <c r="D238" s="111"/>
      <c r="E238" s="50">
        <v>10</v>
      </c>
      <c r="F238" s="50"/>
      <c r="G238" s="50"/>
      <c r="H238" s="50"/>
      <c r="I238" s="50"/>
    </row>
    <row r="239" spans="2:9" ht="15" customHeight="1" x14ac:dyDescent="0.3">
      <c r="B239" s="45" t="s">
        <v>111</v>
      </c>
      <c r="C239" s="111" t="s">
        <v>299</v>
      </c>
      <c r="D239" s="111"/>
      <c r="E239" s="61">
        <v>2572584.6</v>
      </c>
      <c r="F239" s="61"/>
      <c r="G239" s="61"/>
      <c r="H239" s="61"/>
      <c r="I239" s="61"/>
    </row>
    <row r="240" spans="2:9" ht="15" customHeight="1" x14ac:dyDescent="0.3">
      <c r="B240" s="145"/>
      <c r="C240" s="112"/>
      <c r="D240" s="112"/>
      <c r="E240" s="130"/>
      <c r="F240" s="130"/>
      <c r="G240" s="130"/>
      <c r="H240" s="130"/>
      <c r="I240" s="130"/>
    </row>
    <row r="241" spans="2:9" ht="22.5" customHeight="1" x14ac:dyDescent="0.3">
      <c r="B241" s="48" t="s">
        <v>114</v>
      </c>
      <c r="C241" s="35"/>
      <c r="E241" s="9"/>
      <c r="F241" s="2"/>
      <c r="I241" s="9"/>
    </row>
    <row r="242" spans="2:9" x14ac:dyDescent="0.3">
      <c r="B242" s="48"/>
      <c r="C242" s="35"/>
      <c r="E242" s="9"/>
      <c r="F242" s="2"/>
      <c r="I242" s="9"/>
    </row>
    <row r="243" spans="2:9" x14ac:dyDescent="0.3">
      <c r="B243" s="43" t="s">
        <v>105</v>
      </c>
      <c r="C243" s="117">
        <v>1043</v>
      </c>
      <c r="D243" s="270" t="s">
        <v>113</v>
      </c>
      <c r="E243" s="270"/>
      <c r="F243" s="270"/>
      <c r="G243" s="270"/>
      <c r="H243" s="270"/>
      <c r="I243" s="270"/>
    </row>
    <row r="244" spans="2:9" ht="15" customHeight="1" x14ac:dyDescent="0.3">
      <c r="B244" s="43" t="s">
        <v>106</v>
      </c>
      <c r="C244" s="117">
        <v>11018</v>
      </c>
      <c r="D244" s="266" t="s">
        <v>287</v>
      </c>
      <c r="E244" s="266" t="s">
        <v>253</v>
      </c>
      <c r="F244" s="266" t="s">
        <v>101</v>
      </c>
      <c r="G244" s="267" t="s">
        <v>50</v>
      </c>
      <c r="H244" s="267" t="s">
        <v>254</v>
      </c>
      <c r="I244" s="267" t="s">
        <v>103</v>
      </c>
    </row>
    <row r="245" spans="2:9" ht="27" x14ac:dyDescent="0.3">
      <c r="B245" s="43" t="s">
        <v>107</v>
      </c>
      <c r="C245" s="53" t="s">
        <v>446</v>
      </c>
      <c r="D245" s="266"/>
      <c r="E245" s="266"/>
      <c r="F245" s="266" t="s">
        <v>101</v>
      </c>
      <c r="G245" s="268"/>
      <c r="H245" s="268"/>
      <c r="I245" s="268"/>
    </row>
    <row r="246" spans="2:9" ht="27" x14ac:dyDescent="0.3">
      <c r="B246" s="43" t="s">
        <v>108</v>
      </c>
      <c r="C246" s="53" t="s">
        <v>375</v>
      </c>
      <c r="D246" s="266"/>
      <c r="E246" s="266"/>
      <c r="F246" s="266" t="s">
        <v>101</v>
      </c>
      <c r="G246" s="268"/>
      <c r="H246" s="268"/>
      <c r="I246" s="268"/>
    </row>
    <row r="247" spans="2:9" x14ac:dyDescent="0.3">
      <c r="B247" s="43" t="s">
        <v>109</v>
      </c>
      <c r="C247" s="53" t="s">
        <v>293</v>
      </c>
      <c r="D247" s="266"/>
      <c r="E247" s="266"/>
      <c r="F247" s="266" t="s">
        <v>101</v>
      </c>
      <c r="G247" s="268"/>
      <c r="H247" s="268"/>
      <c r="I247" s="268"/>
    </row>
    <row r="248" spans="2:9" x14ac:dyDescent="0.3">
      <c r="B248" s="118" t="s">
        <v>110</v>
      </c>
      <c r="C248" s="53" t="s">
        <v>294</v>
      </c>
      <c r="D248" s="266"/>
      <c r="E248" s="266"/>
      <c r="F248" s="266" t="s">
        <v>101</v>
      </c>
      <c r="G248" s="269"/>
      <c r="H248" s="269"/>
      <c r="I248" s="268"/>
    </row>
    <row r="249" spans="2:9" x14ac:dyDescent="0.3">
      <c r="B249" s="118"/>
      <c r="C249" s="215" t="s">
        <v>342</v>
      </c>
      <c r="D249" s="107"/>
      <c r="E249" s="107"/>
      <c r="F249" s="107"/>
      <c r="G249" s="108"/>
      <c r="H249" s="107"/>
      <c r="I249" s="107"/>
    </row>
    <row r="250" spans="2:9" ht="33" customHeight="1" x14ac:dyDescent="0.3">
      <c r="B250" s="55" t="s">
        <v>132</v>
      </c>
      <c r="C250" s="111" t="s">
        <v>448</v>
      </c>
      <c r="D250" s="111"/>
      <c r="E250" s="50">
        <v>1</v>
      </c>
      <c r="F250" s="50">
        <v>1</v>
      </c>
      <c r="G250" s="50"/>
      <c r="H250" s="50"/>
      <c r="I250" s="50"/>
    </row>
    <row r="251" spans="2:9" ht="15" customHeight="1" x14ac:dyDescent="0.3">
      <c r="B251" s="45" t="s">
        <v>111</v>
      </c>
      <c r="C251" s="111" t="s">
        <v>299</v>
      </c>
      <c r="D251" s="111"/>
      <c r="E251" s="61">
        <v>14000</v>
      </c>
      <c r="F251" s="61">
        <v>250000</v>
      </c>
      <c r="G251" s="61"/>
      <c r="H251" s="61"/>
      <c r="I251" s="61"/>
    </row>
    <row r="252" spans="2:9" ht="22.5" customHeight="1" x14ac:dyDescent="0.3">
      <c r="B252" s="48" t="s">
        <v>114</v>
      </c>
      <c r="C252" s="35"/>
      <c r="E252" s="9"/>
      <c r="F252" s="2"/>
      <c r="I252" s="9"/>
    </row>
    <row r="253" spans="2:9" x14ac:dyDescent="0.3">
      <c r="B253" s="48"/>
      <c r="C253" s="35"/>
      <c r="E253" s="9"/>
      <c r="F253" s="2"/>
      <c r="I253" s="9"/>
    </row>
    <row r="254" spans="2:9" x14ac:dyDescent="0.3">
      <c r="B254" s="43" t="s">
        <v>105</v>
      </c>
      <c r="C254" s="117">
        <v>1043</v>
      </c>
      <c r="D254" s="270" t="s">
        <v>113</v>
      </c>
      <c r="E254" s="270"/>
      <c r="F254" s="270"/>
      <c r="G254" s="270"/>
      <c r="H254" s="270"/>
      <c r="I254" s="270"/>
    </row>
    <row r="255" spans="2:9" ht="15" customHeight="1" x14ac:dyDescent="0.3">
      <c r="B255" s="43" t="s">
        <v>106</v>
      </c>
      <c r="C255" s="117">
        <v>11019</v>
      </c>
      <c r="D255" s="266" t="s">
        <v>287</v>
      </c>
      <c r="E255" s="266" t="s">
        <v>253</v>
      </c>
      <c r="F255" s="266" t="s">
        <v>101</v>
      </c>
      <c r="G255" s="267" t="s">
        <v>50</v>
      </c>
      <c r="H255" s="267" t="s">
        <v>254</v>
      </c>
      <c r="I255" s="267" t="s">
        <v>103</v>
      </c>
    </row>
    <row r="256" spans="2:9" ht="27" x14ac:dyDescent="0.3">
      <c r="B256" s="43" t="s">
        <v>107</v>
      </c>
      <c r="C256" s="53" t="s">
        <v>447</v>
      </c>
      <c r="D256" s="266"/>
      <c r="E256" s="266"/>
      <c r="F256" s="266" t="s">
        <v>101</v>
      </c>
      <c r="G256" s="268"/>
      <c r="H256" s="268"/>
      <c r="I256" s="268"/>
    </row>
    <row r="257" spans="2:9" ht="54" x14ac:dyDescent="0.3">
      <c r="B257" s="43" t="s">
        <v>108</v>
      </c>
      <c r="C257" s="53" t="s">
        <v>390</v>
      </c>
      <c r="D257" s="266"/>
      <c r="E257" s="266"/>
      <c r="F257" s="266" t="s">
        <v>101</v>
      </c>
      <c r="G257" s="268"/>
      <c r="H257" s="268"/>
      <c r="I257" s="268"/>
    </row>
    <row r="258" spans="2:9" x14ac:dyDescent="0.3">
      <c r="B258" s="43" t="s">
        <v>109</v>
      </c>
      <c r="C258" s="53" t="s">
        <v>293</v>
      </c>
      <c r="D258" s="266"/>
      <c r="E258" s="266"/>
      <c r="F258" s="266" t="s">
        <v>101</v>
      </c>
      <c r="G258" s="268"/>
      <c r="H258" s="268"/>
      <c r="I258" s="268"/>
    </row>
    <row r="259" spans="2:9" x14ac:dyDescent="0.3">
      <c r="B259" s="118" t="s">
        <v>110</v>
      </c>
      <c r="C259" s="53" t="s">
        <v>294</v>
      </c>
      <c r="D259" s="266"/>
      <c r="E259" s="266"/>
      <c r="F259" s="266" t="s">
        <v>101</v>
      </c>
      <c r="G259" s="269"/>
      <c r="H259" s="269"/>
      <c r="I259" s="268"/>
    </row>
    <row r="260" spans="2:9" x14ac:dyDescent="0.3">
      <c r="B260" s="118"/>
      <c r="C260" s="215" t="s">
        <v>342</v>
      </c>
      <c r="D260" s="107"/>
      <c r="E260" s="107"/>
      <c r="F260" s="107"/>
      <c r="G260" s="108"/>
      <c r="H260" s="107"/>
      <c r="I260" s="107"/>
    </row>
    <row r="261" spans="2:9" ht="33" customHeight="1" x14ac:dyDescent="0.3">
      <c r="B261" s="55" t="s">
        <v>132</v>
      </c>
      <c r="C261" s="111" t="s">
        <v>449</v>
      </c>
      <c r="D261" s="111"/>
      <c r="E261" s="50">
        <v>1</v>
      </c>
      <c r="F261" s="50">
        <v>1</v>
      </c>
      <c r="G261" s="50"/>
      <c r="H261" s="50"/>
      <c r="I261" s="50"/>
    </row>
    <row r="262" spans="2:9" ht="15" customHeight="1" x14ac:dyDescent="0.3">
      <c r="B262" s="45" t="s">
        <v>111</v>
      </c>
      <c r="C262" s="111" t="s">
        <v>299</v>
      </c>
      <c r="D262" s="111"/>
      <c r="E262" s="61">
        <v>34104</v>
      </c>
      <c r="F262" s="61">
        <v>2034000</v>
      </c>
      <c r="G262" s="61"/>
      <c r="H262" s="61"/>
      <c r="I262" s="61"/>
    </row>
    <row r="263" spans="2:9" ht="22.5" customHeight="1" x14ac:dyDescent="0.3">
      <c r="B263" s="48" t="s">
        <v>114</v>
      </c>
      <c r="C263" s="35"/>
      <c r="E263" s="9"/>
      <c r="F263" s="2"/>
      <c r="I263" s="9"/>
    </row>
    <row r="264" spans="2:9" x14ac:dyDescent="0.3">
      <c r="B264" s="48"/>
      <c r="C264" s="35"/>
      <c r="E264" s="9"/>
      <c r="F264" s="2"/>
      <c r="I264" s="9"/>
    </row>
    <row r="265" spans="2:9" x14ac:dyDescent="0.3">
      <c r="B265" s="43" t="s">
        <v>105</v>
      </c>
      <c r="C265" s="117">
        <v>1043</v>
      </c>
      <c r="D265" s="270" t="s">
        <v>113</v>
      </c>
      <c r="E265" s="270"/>
      <c r="F265" s="270"/>
      <c r="G265" s="270"/>
      <c r="H265" s="270"/>
      <c r="I265" s="270"/>
    </row>
    <row r="266" spans="2:9" ht="15" customHeight="1" x14ac:dyDescent="0.3">
      <c r="B266" s="43" t="s">
        <v>106</v>
      </c>
      <c r="C266" s="117">
        <v>31003</v>
      </c>
      <c r="D266" s="266" t="s">
        <v>287</v>
      </c>
      <c r="E266" s="266" t="s">
        <v>253</v>
      </c>
      <c r="F266" s="266" t="s">
        <v>101</v>
      </c>
      <c r="G266" s="267" t="s">
        <v>50</v>
      </c>
      <c r="H266" s="267" t="s">
        <v>254</v>
      </c>
      <c r="I266" s="267" t="s">
        <v>103</v>
      </c>
    </row>
    <row r="267" spans="2:9" ht="40.5" x14ac:dyDescent="0.3">
      <c r="B267" s="43" t="s">
        <v>107</v>
      </c>
      <c r="C267" s="111" t="s">
        <v>300</v>
      </c>
      <c r="D267" s="266"/>
      <c r="E267" s="266"/>
      <c r="F267" s="266" t="s">
        <v>101</v>
      </c>
      <c r="G267" s="268"/>
      <c r="H267" s="268"/>
      <c r="I267" s="268"/>
    </row>
    <row r="268" spans="2:9" ht="40.5" x14ac:dyDescent="0.3">
      <c r="B268" s="43" t="s">
        <v>108</v>
      </c>
      <c r="C268" s="111" t="s">
        <v>300</v>
      </c>
      <c r="D268" s="266"/>
      <c r="E268" s="266"/>
      <c r="F268" s="266" t="s">
        <v>101</v>
      </c>
      <c r="G268" s="268"/>
      <c r="H268" s="268"/>
      <c r="I268" s="268"/>
    </row>
    <row r="269" spans="2:9" ht="27" x14ac:dyDescent="0.3">
      <c r="B269" s="43" t="s">
        <v>109</v>
      </c>
      <c r="C269" s="111" t="s">
        <v>301</v>
      </c>
      <c r="D269" s="266"/>
      <c r="E269" s="266"/>
      <c r="F269" s="266" t="s">
        <v>101</v>
      </c>
      <c r="G269" s="268"/>
      <c r="H269" s="268"/>
      <c r="I269" s="268"/>
    </row>
    <row r="270" spans="2:9" ht="27" x14ac:dyDescent="0.3">
      <c r="B270" s="43" t="s">
        <v>302</v>
      </c>
      <c r="C270" s="111" t="s">
        <v>294</v>
      </c>
      <c r="D270" s="266"/>
      <c r="E270" s="266"/>
      <c r="F270" s="266" t="s">
        <v>101</v>
      </c>
      <c r="G270" s="269"/>
      <c r="H270" s="269"/>
      <c r="I270" s="268"/>
    </row>
    <row r="271" spans="2:9" x14ac:dyDescent="0.3">
      <c r="B271" s="118"/>
      <c r="C271" s="120" t="s">
        <v>342</v>
      </c>
      <c r="D271" s="107"/>
      <c r="E271" s="107"/>
      <c r="F271" s="107"/>
      <c r="G271" s="108"/>
      <c r="H271" s="107"/>
      <c r="I271" s="107"/>
    </row>
    <row r="272" spans="2:9" ht="33" customHeight="1" x14ac:dyDescent="0.3">
      <c r="B272" s="55" t="s">
        <v>133</v>
      </c>
      <c r="C272" s="111" t="s">
        <v>303</v>
      </c>
      <c r="D272" s="111"/>
      <c r="E272" s="50">
        <v>100</v>
      </c>
      <c r="F272" s="50"/>
      <c r="G272" s="50"/>
      <c r="H272" s="50"/>
      <c r="I272" s="50"/>
    </row>
    <row r="273" spans="2:9" ht="33.75" customHeight="1" x14ac:dyDescent="0.3">
      <c r="B273" s="55" t="s">
        <v>133</v>
      </c>
      <c r="C273" s="111" t="s">
        <v>304</v>
      </c>
      <c r="D273" s="111"/>
      <c r="E273" s="50">
        <v>100</v>
      </c>
      <c r="F273" s="50"/>
      <c r="G273" s="50"/>
      <c r="H273" s="50"/>
      <c r="I273" s="50"/>
    </row>
    <row r="274" spans="2:9" ht="30" customHeight="1" x14ac:dyDescent="0.3">
      <c r="B274" s="55" t="s">
        <v>133</v>
      </c>
      <c r="C274" s="111" t="s">
        <v>305</v>
      </c>
      <c r="D274" s="111"/>
      <c r="E274" s="50">
        <v>40</v>
      </c>
      <c r="F274" s="50"/>
      <c r="G274" s="50"/>
      <c r="H274" s="50"/>
      <c r="I274" s="50"/>
    </row>
    <row r="275" spans="2:9" ht="31.5" customHeight="1" x14ac:dyDescent="0.3">
      <c r="B275" s="55" t="s">
        <v>133</v>
      </c>
      <c r="C275" s="111" t="s">
        <v>306</v>
      </c>
      <c r="D275" s="111"/>
      <c r="E275" s="50">
        <v>100</v>
      </c>
      <c r="F275" s="50"/>
      <c r="G275" s="50"/>
      <c r="H275" s="50"/>
      <c r="I275" s="50"/>
    </row>
    <row r="276" spans="2:9" ht="15" customHeight="1" x14ac:dyDescent="0.3">
      <c r="B276" s="45" t="s">
        <v>111</v>
      </c>
      <c r="C276" s="111" t="s">
        <v>299</v>
      </c>
      <c r="D276" s="111"/>
      <c r="E276" s="61">
        <v>1568327.8</v>
      </c>
      <c r="F276" s="61"/>
      <c r="G276" s="61"/>
      <c r="H276" s="61"/>
      <c r="I276" s="61"/>
    </row>
    <row r="277" spans="2:9" ht="15" customHeight="1" x14ac:dyDescent="0.3">
      <c r="B277" s="130"/>
      <c r="C277" s="130"/>
      <c r="D277" s="130"/>
      <c r="E277" s="130"/>
      <c r="F277" s="131"/>
      <c r="G277" s="130"/>
      <c r="H277" s="130"/>
      <c r="I277" s="142"/>
    </row>
    <row r="278" spans="2:9" ht="22.5" customHeight="1" x14ac:dyDescent="0.3">
      <c r="B278" s="48" t="s">
        <v>114</v>
      </c>
      <c r="C278" s="35"/>
      <c r="E278" s="9"/>
      <c r="F278" s="2"/>
      <c r="I278" s="9"/>
    </row>
    <row r="279" spans="2:9" x14ac:dyDescent="0.3">
      <c r="B279" s="48"/>
      <c r="C279" s="35"/>
      <c r="E279" s="9"/>
      <c r="F279" s="2"/>
      <c r="I279" s="9"/>
    </row>
    <row r="280" spans="2:9" x14ac:dyDescent="0.3">
      <c r="B280" s="43" t="s">
        <v>105</v>
      </c>
      <c r="C280" s="117">
        <v>1043</v>
      </c>
      <c r="D280" s="270" t="s">
        <v>113</v>
      </c>
      <c r="E280" s="270"/>
      <c r="F280" s="270"/>
      <c r="G280" s="270"/>
      <c r="H280" s="270"/>
      <c r="I280" s="270"/>
    </row>
    <row r="281" spans="2:9" ht="15" customHeight="1" x14ac:dyDescent="0.3">
      <c r="B281" s="43" t="s">
        <v>106</v>
      </c>
      <c r="C281" s="117">
        <v>31004</v>
      </c>
      <c r="D281" s="266" t="s">
        <v>287</v>
      </c>
      <c r="E281" s="266" t="s">
        <v>253</v>
      </c>
      <c r="F281" s="266" t="s">
        <v>101</v>
      </c>
      <c r="G281" s="267" t="s">
        <v>50</v>
      </c>
      <c r="H281" s="267" t="s">
        <v>254</v>
      </c>
      <c r="I281" s="267" t="s">
        <v>103</v>
      </c>
    </row>
    <row r="282" spans="2:9" ht="40.5" x14ac:dyDescent="0.3">
      <c r="B282" s="43" t="s">
        <v>107</v>
      </c>
      <c r="C282" s="111" t="s">
        <v>307</v>
      </c>
      <c r="D282" s="266"/>
      <c r="E282" s="266"/>
      <c r="F282" s="266" t="s">
        <v>101</v>
      </c>
      <c r="G282" s="268"/>
      <c r="H282" s="268"/>
      <c r="I282" s="268"/>
    </row>
    <row r="283" spans="2:9" ht="40.5" x14ac:dyDescent="0.3">
      <c r="B283" s="43" t="s">
        <v>108</v>
      </c>
      <c r="C283" s="111" t="s">
        <v>308</v>
      </c>
      <c r="D283" s="266"/>
      <c r="E283" s="266"/>
      <c r="F283" s="266" t="s">
        <v>101</v>
      </c>
      <c r="G283" s="268"/>
      <c r="H283" s="268"/>
      <c r="I283" s="268"/>
    </row>
    <row r="284" spans="2:9" ht="27" x14ac:dyDescent="0.3">
      <c r="B284" s="43" t="s">
        <v>109</v>
      </c>
      <c r="C284" s="111" t="s">
        <v>301</v>
      </c>
      <c r="D284" s="266"/>
      <c r="E284" s="266"/>
      <c r="F284" s="266" t="s">
        <v>101</v>
      </c>
      <c r="G284" s="268"/>
      <c r="H284" s="268"/>
      <c r="I284" s="268"/>
    </row>
    <row r="285" spans="2:9" ht="27" x14ac:dyDescent="0.3">
      <c r="B285" s="43" t="s">
        <v>309</v>
      </c>
      <c r="C285" s="111" t="s">
        <v>310</v>
      </c>
      <c r="D285" s="266"/>
      <c r="E285" s="266"/>
      <c r="F285" s="266" t="s">
        <v>101</v>
      </c>
      <c r="G285" s="269"/>
      <c r="H285" s="269"/>
      <c r="I285" s="268"/>
    </row>
    <row r="286" spans="2:9" x14ac:dyDescent="0.3">
      <c r="B286" s="118"/>
      <c r="C286" s="120" t="s">
        <v>342</v>
      </c>
      <c r="D286" s="107"/>
      <c r="E286" s="107"/>
      <c r="F286" s="107"/>
      <c r="G286" s="108"/>
      <c r="H286" s="107"/>
      <c r="I286" s="107"/>
    </row>
    <row r="287" spans="2:9" s="146" customFormat="1" ht="32.25" customHeight="1" x14ac:dyDescent="0.3">
      <c r="B287" s="55" t="s">
        <v>133</v>
      </c>
      <c r="C287" s="111" t="s">
        <v>311</v>
      </c>
      <c r="D287" s="111"/>
      <c r="E287" s="50">
        <v>100</v>
      </c>
      <c r="F287" s="113"/>
      <c r="G287" s="114"/>
      <c r="H287" s="113"/>
      <c r="I287" s="113"/>
    </row>
    <row r="288" spans="2:9" s="146" customFormat="1" x14ac:dyDescent="0.3">
      <c r="B288" s="55" t="s">
        <v>133</v>
      </c>
      <c r="C288" s="111" t="s">
        <v>312</v>
      </c>
      <c r="D288" s="111"/>
      <c r="E288" s="50">
        <v>100</v>
      </c>
      <c r="F288" s="113"/>
      <c r="G288" s="114"/>
      <c r="H288" s="113"/>
      <c r="I288" s="113"/>
    </row>
    <row r="289" spans="2:9" s="146" customFormat="1" ht="45" customHeight="1" x14ac:dyDescent="0.3">
      <c r="B289" s="55" t="s">
        <v>133</v>
      </c>
      <c r="C289" s="111" t="s">
        <v>313</v>
      </c>
      <c r="D289" s="111"/>
      <c r="E289" s="50">
        <v>100</v>
      </c>
      <c r="F289" s="113"/>
      <c r="G289" s="114"/>
      <c r="H289" s="113"/>
      <c r="I289" s="113"/>
    </row>
    <row r="290" spans="2:9" s="146" customFormat="1" ht="32.25" customHeight="1" x14ac:dyDescent="0.3">
      <c r="B290" s="55" t="s">
        <v>133</v>
      </c>
      <c r="C290" s="111" t="s">
        <v>314</v>
      </c>
      <c r="D290" s="111"/>
      <c r="E290" s="50">
        <v>100</v>
      </c>
      <c r="F290" s="113"/>
      <c r="G290" s="114"/>
      <c r="H290" s="113"/>
      <c r="I290" s="113"/>
    </row>
    <row r="291" spans="2:9" s="146" customFormat="1" ht="38.25" customHeight="1" x14ac:dyDescent="0.3">
      <c r="B291" s="55" t="s">
        <v>133</v>
      </c>
      <c r="C291" s="111" t="s">
        <v>315</v>
      </c>
      <c r="D291" s="111"/>
      <c r="E291" s="50">
        <v>100</v>
      </c>
      <c r="F291" s="113"/>
      <c r="G291" s="114"/>
      <c r="H291" s="113"/>
      <c r="I291" s="113"/>
    </row>
    <row r="292" spans="2:9" s="146" customFormat="1" ht="32.25" customHeight="1" x14ac:dyDescent="0.3">
      <c r="B292" s="55" t="s">
        <v>133</v>
      </c>
      <c r="C292" s="111" t="s">
        <v>316</v>
      </c>
      <c r="D292" s="111"/>
      <c r="E292" s="50">
        <v>100</v>
      </c>
      <c r="F292" s="113"/>
      <c r="G292" s="114"/>
      <c r="H292" s="113"/>
      <c r="I292" s="113"/>
    </row>
    <row r="293" spans="2:9" ht="33" customHeight="1" x14ac:dyDescent="0.3">
      <c r="B293" s="55" t="s">
        <v>133</v>
      </c>
      <c r="C293" s="111" t="s">
        <v>317</v>
      </c>
      <c r="D293" s="111"/>
      <c r="E293" s="50">
        <v>100</v>
      </c>
      <c r="F293" s="50"/>
      <c r="G293" s="50"/>
      <c r="H293" s="50"/>
      <c r="I293" s="50"/>
    </row>
    <row r="294" spans="2:9" ht="33.75" customHeight="1" x14ac:dyDescent="0.3">
      <c r="B294" s="55" t="s">
        <v>133</v>
      </c>
      <c r="C294" s="111" t="s">
        <v>318</v>
      </c>
      <c r="D294" s="111"/>
      <c r="E294" s="50">
        <v>100</v>
      </c>
      <c r="F294" s="50"/>
      <c r="G294" s="50"/>
      <c r="H294" s="50"/>
      <c r="I294" s="50"/>
    </row>
    <row r="295" spans="2:9" ht="30" customHeight="1" x14ac:dyDescent="0.3">
      <c r="B295" s="55" t="s">
        <v>133</v>
      </c>
      <c r="C295" s="111" t="s">
        <v>319</v>
      </c>
      <c r="D295" s="111"/>
      <c r="E295" s="50">
        <v>100</v>
      </c>
      <c r="F295" s="50"/>
      <c r="G295" s="50"/>
      <c r="H295" s="50"/>
      <c r="I295" s="50"/>
    </row>
    <row r="296" spans="2:9" ht="15" customHeight="1" x14ac:dyDescent="0.3">
      <c r="B296" s="45" t="s">
        <v>111</v>
      </c>
      <c r="C296" s="111"/>
      <c r="D296" s="111"/>
      <c r="E296" s="61">
        <v>1244108.7</v>
      </c>
      <c r="F296" s="61"/>
      <c r="G296" s="61"/>
      <c r="H296" s="61"/>
      <c r="I296" s="61"/>
    </row>
    <row r="297" spans="2:9" ht="15" customHeight="1" x14ac:dyDescent="0.3">
      <c r="B297" s="147"/>
      <c r="C297" s="112"/>
      <c r="D297" s="112"/>
      <c r="E297" s="130"/>
      <c r="F297" s="130"/>
      <c r="G297" s="130"/>
      <c r="H297" s="130"/>
      <c r="I297" s="130"/>
    </row>
    <row r="298" spans="2:9" x14ac:dyDescent="0.3">
      <c r="B298" s="33" t="s">
        <v>97</v>
      </c>
      <c r="C298" s="9"/>
      <c r="E298" s="9"/>
      <c r="F298" s="35"/>
      <c r="G298" s="9"/>
      <c r="H298" s="9"/>
    </row>
    <row r="299" spans="2:9" x14ac:dyDescent="0.3">
      <c r="B299" s="33"/>
      <c r="C299" s="9"/>
      <c r="E299" s="9"/>
      <c r="F299" s="35"/>
      <c r="G299" s="9"/>
      <c r="H299" s="9"/>
    </row>
    <row r="300" spans="2:9" x14ac:dyDescent="0.3">
      <c r="B300" s="41" t="s">
        <v>104</v>
      </c>
      <c r="C300" s="41" t="s">
        <v>98</v>
      </c>
      <c r="E300" s="9"/>
      <c r="F300" s="35"/>
      <c r="G300" s="9"/>
      <c r="H300" s="9"/>
    </row>
    <row r="301" spans="2:9" ht="38.25" customHeight="1" x14ac:dyDescent="0.3">
      <c r="B301" s="38">
        <v>1100</v>
      </c>
      <c r="C301" s="47" t="s">
        <v>320</v>
      </c>
      <c r="D301" s="47"/>
      <c r="E301" s="131"/>
      <c r="F301" s="132"/>
      <c r="G301" s="133"/>
    </row>
    <row r="302" spans="2:9" x14ac:dyDescent="0.3">
      <c r="B302" s="123"/>
      <c r="C302" s="9"/>
      <c r="D302" s="49"/>
      <c r="E302" s="49"/>
      <c r="F302" s="134"/>
    </row>
    <row r="303" spans="2:9" x14ac:dyDescent="0.3">
      <c r="B303" s="48" t="s">
        <v>114</v>
      </c>
      <c r="C303" s="9"/>
      <c r="D303" s="49"/>
      <c r="E303" s="126"/>
      <c r="F303" s="134"/>
      <c r="G303" s="133"/>
    </row>
    <row r="304" spans="2:9" x14ac:dyDescent="0.3">
      <c r="B304" s="123"/>
      <c r="C304" s="9"/>
      <c r="D304" s="49"/>
      <c r="E304" s="126"/>
      <c r="F304" s="134"/>
      <c r="G304" s="133"/>
    </row>
    <row r="305" spans="2:9" x14ac:dyDescent="0.3">
      <c r="B305" s="43" t="s">
        <v>105</v>
      </c>
      <c r="C305" s="38">
        <v>1100</v>
      </c>
      <c r="D305" s="270" t="s">
        <v>113</v>
      </c>
      <c r="E305" s="270"/>
      <c r="F305" s="270"/>
      <c r="G305" s="270"/>
      <c r="H305" s="270"/>
      <c r="I305" s="270"/>
    </row>
    <row r="306" spans="2:9" ht="15" customHeight="1" x14ac:dyDescent="0.3">
      <c r="B306" s="43" t="s">
        <v>106</v>
      </c>
      <c r="C306" s="38">
        <v>11001</v>
      </c>
      <c r="D306" s="266" t="s">
        <v>287</v>
      </c>
      <c r="E306" s="266" t="s">
        <v>253</v>
      </c>
      <c r="F306" s="266" t="s">
        <v>101</v>
      </c>
      <c r="G306" s="266" t="s">
        <v>50</v>
      </c>
      <c r="H306" s="266" t="s">
        <v>254</v>
      </c>
      <c r="I306" s="266" t="s">
        <v>103</v>
      </c>
    </row>
    <row r="307" spans="2:9" ht="68.25" customHeight="1" x14ac:dyDescent="0.3">
      <c r="B307" s="43" t="s">
        <v>107</v>
      </c>
      <c r="C307" s="47" t="s">
        <v>321</v>
      </c>
      <c r="D307" s="266"/>
      <c r="E307" s="266"/>
      <c r="F307" s="266" t="s">
        <v>101</v>
      </c>
      <c r="G307" s="266" t="s">
        <v>50</v>
      </c>
      <c r="H307" s="266" t="s">
        <v>254</v>
      </c>
      <c r="I307" s="266"/>
    </row>
    <row r="308" spans="2:9" ht="72" customHeight="1" x14ac:dyDescent="0.3">
      <c r="B308" s="43" t="s">
        <v>108</v>
      </c>
      <c r="C308" s="47" t="s">
        <v>322</v>
      </c>
      <c r="D308" s="266"/>
      <c r="E308" s="266"/>
      <c r="F308" s="266" t="s">
        <v>101</v>
      </c>
      <c r="G308" s="266" t="s">
        <v>50</v>
      </c>
      <c r="H308" s="266" t="s">
        <v>254</v>
      </c>
      <c r="I308" s="266"/>
    </row>
    <row r="309" spans="2:9" x14ac:dyDescent="0.3">
      <c r="B309" s="43" t="s">
        <v>109</v>
      </c>
      <c r="C309" s="47" t="s">
        <v>64</v>
      </c>
      <c r="D309" s="266"/>
      <c r="E309" s="266"/>
      <c r="F309" s="266" t="s">
        <v>101</v>
      </c>
      <c r="G309" s="266" t="s">
        <v>50</v>
      </c>
      <c r="H309" s="266" t="s">
        <v>254</v>
      </c>
      <c r="I309" s="266"/>
    </row>
    <row r="310" spans="2:9" x14ac:dyDescent="0.3">
      <c r="B310" s="44" t="s">
        <v>110</v>
      </c>
      <c r="C310" s="38" t="s">
        <v>23</v>
      </c>
      <c r="D310" s="266"/>
      <c r="E310" s="266"/>
      <c r="F310" s="266" t="s">
        <v>101</v>
      </c>
      <c r="G310" s="266" t="s">
        <v>50</v>
      </c>
      <c r="H310" s="266" t="s">
        <v>254</v>
      </c>
      <c r="I310" s="266"/>
    </row>
    <row r="311" spans="2:9" x14ac:dyDescent="0.3">
      <c r="B311" s="264" t="s">
        <v>112</v>
      </c>
      <c r="C311" s="265"/>
      <c r="D311" s="46"/>
      <c r="E311" s="46"/>
      <c r="F311" s="46"/>
      <c r="G311" s="46"/>
      <c r="H311" s="46"/>
      <c r="I311" s="46"/>
    </row>
    <row r="312" spans="2:9" ht="27" x14ac:dyDescent="0.3">
      <c r="B312" s="55" t="s">
        <v>132</v>
      </c>
      <c r="C312" s="47" t="s">
        <v>323</v>
      </c>
      <c r="D312" s="47"/>
      <c r="E312" s="46">
        <v>90</v>
      </c>
      <c r="F312" s="46"/>
      <c r="G312" s="46"/>
      <c r="H312" s="46"/>
      <c r="I312" s="49"/>
    </row>
    <row r="313" spans="2:9" ht="15" customHeight="1" x14ac:dyDescent="0.3">
      <c r="B313" s="45" t="s">
        <v>111</v>
      </c>
      <c r="C313" s="136"/>
      <c r="D313" s="61">
        <v>848667.1</v>
      </c>
      <c r="E313" s="109">
        <v>878754.2</v>
      </c>
      <c r="F313" s="62">
        <v>933706.1</v>
      </c>
      <c r="G313" s="61">
        <v>956473.7</v>
      </c>
      <c r="H313" s="61">
        <v>971280.4</v>
      </c>
      <c r="I313" s="49"/>
    </row>
    <row r="314" spans="2:9" ht="17.25" customHeight="1" x14ac:dyDescent="0.3">
      <c r="B314" s="48"/>
      <c r="C314" s="9"/>
      <c r="D314" s="49"/>
      <c r="E314" s="49"/>
      <c r="F314" s="134"/>
    </row>
    <row r="315" spans="2:9" x14ac:dyDescent="0.3">
      <c r="B315" s="48" t="s">
        <v>114</v>
      </c>
      <c r="C315" s="9"/>
      <c r="D315" s="49"/>
      <c r="E315" s="126"/>
      <c r="F315" s="134"/>
      <c r="G315" s="133"/>
    </row>
    <row r="316" spans="2:9" x14ac:dyDescent="0.3">
      <c r="B316" s="123"/>
      <c r="C316" s="9"/>
      <c r="D316" s="49"/>
      <c r="E316" s="126"/>
      <c r="F316" s="134"/>
      <c r="G316" s="133"/>
    </row>
    <row r="317" spans="2:9" x14ac:dyDescent="0.3">
      <c r="B317" s="43" t="s">
        <v>105</v>
      </c>
      <c r="C317" s="38">
        <v>1100</v>
      </c>
      <c r="D317" s="270" t="s">
        <v>113</v>
      </c>
      <c r="E317" s="270"/>
      <c r="F317" s="270"/>
      <c r="G317" s="270"/>
      <c r="H317" s="270"/>
      <c r="I317" s="270"/>
    </row>
    <row r="318" spans="2:9" ht="15" customHeight="1" x14ac:dyDescent="0.3">
      <c r="B318" s="43" t="s">
        <v>106</v>
      </c>
      <c r="C318" s="38">
        <v>11005</v>
      </c>
      <c r="D318" s="266" t="s">
        <v>287</v>
      </c>
      <c r="E318" s="266" t="s">
        <v>253</v>
      </c>
      <c r="F318" s="266" t="s">
        <v>101</v>
      </c>
      <c r="G318" s="266" t="s">
        <v>50</v>
      </c>
      <c r="H318" s="266" t="s">
        <v>254</v>
      </c>
      <c r="I318" s="266" t="s">
        <v>103</v>
      </c>
    </row>
    <row r="319" spans="2:9" ht="68.25" customHeight="1" x14ac:dyDescent="0.3">
      <c r="B319" s="43" t="s">
        <v>107</v>
      </c>
      <c r="C319" s="47" t="s">
        <v>324</v>
      </c>
      <c r="D319" s="266"/>
      <c r="E319" s="266"/>
      <c r="F319" s="266" t="s">
        <v>101</v>
      </c>
      <c r="G319" s="266" t="s">
        <v>50</v>
      </c>
      <c r="H319" s="266" t="s">
        <v>254</v>
      </c>
      <c r="I319" s="266"/>
    </row>
    <row r="320" spans="2:9" ht="72" customHeight="1" x14ac:dyDescent="0.3">
      <c r="B320" s="43" t="s">
        <v>108</v>
      </c>
      <c r="C320" s="47" t="s">
        <v>325</v>
      </c>
      <c r="D320" s="266"/>
      <c r="E320" s="266"/>
      <c r="F320" s="266" t="s">
        <v>101</v>
      </c>
      <c r="G320" s="266" t="s">
        <v>50</v>
      </c>
      <c r="H320" s="266" t="s">
        <v>254</v>
      </c>
      <c r="I320" s="266"/>
    </row>
    <row r="321" spans="2:9" x14ac:dyDescent="0.3">
      <c r="B321" s="43" t="s">
        <v>109</v>
      </c>
      <c r="C321" s="47" t="s">
        <v>293</v>
      </c>
      <c r="D321" s="266"/>
      <c r="E321" s="266"/>
      <c r="F321" s="266" t="s">
        <v>101</v>
      </c>
      <c r="G321" s="266" t="s">
        <v>50</v>
      </c>
      <c r="H321" s="266" t="s">
        <v>254</v>
      </c>
      <c r="I321" s="266"/>
    </row>
    <row r="322" spans="2:9" x14ac:dyDescent="0.3">
      <c r="B322" s="44" t="s">
        <v>110</v>
      </c>
      <c r="C322" s="38" t="s">
        <v>23</v>
      </c>
      <c r="D322" s="266"/>
      <c r="E322" s="266"/>
      <c r="F322" s="266" t="s">
        <v>101</v>
      </c>
      <c r="G322" s="266" t="s">
        <v>50</v>
      </c>
      <c r="H322" s="266" t="s">
        <v>254</v>
      </c>
      <c r="I322" s="266"/>
    </row>
    <row r="323" spans="2:9" x14ac:dyDescent="0.3">
      <c r="B323" s="264" t="s">
        <v>112</v>
      </c>
      <c r="C323" s="265"/>
      <c r="D323" s="46"/>
      <c r="E323" s="46"/>
      <c r="F323" s="46"/>
      <c r="G323" s="46"/>
      <c r="H323" s="46"/>
      <c r="I323" s="46"/>
    </row>
    <row r="324" spans="2:9" ht="15" customHeight="1" x14ac:dyDescent="0.3">
      <c r="B324" s="45" t="s">
        <v>111</v>
      </c>
      <c r="C324" s="136"/>
      <c r="D324" s="61">
        <v>199736.6</v>
      </c>
      <c r="E324" s="109">
        <v>228578.6</v>
      </c>
      <c r="F324" s="62">
        <v>254002.5</v>
      </c>
      <c r="G324" s="61">
        <v>258178.2</v>
      </c>
      <c r="H324" s="61">
        <v>260778.3</v>
      </c>
      <c r="I324" s="49"/>
    </row>
    <row r="325" spans="2:9" ht="15" customHeight="1" x14ac:dyDescent="0.3">
      <c r="B325" s="130"/>
      <c r="C325" s="130"/>
      <c r="D325" s="130"/>
      <c r="E325" s="130"/>
      <c r="F325" s="131"/>
      <c r="G325" s="130"/>
      <c r="H325" s="130"/>
      <c r="I325" s="142"/>
    </row>
    <row r="326" spans="2:9" x14ac:dyDescent="0.3">
      <c r="B326" s="33" t="s">
        <v>97</v>
      </c>
      <c r="C326" s="9"/>
      <c r="E326" s="9"/>
      <c r="F326" s="35"/>
      <c r="G326" s="9"/>
      <c r="H326" s="9"/>
    </row>
    <row r="327" spans="2:9" x14ac:dyDescent="0.3">
      <c r="B327" s="33"/>
      <c r="C327" s="9"/>
      <c r="E327" s="9"/>
      <c r="F327" s="35"/>
      <c r="G327" s="9"/>
      <c r="H327" s="9"/>
    </row>
    <row r="328" spans="2:9" x14ac:dyDescent="0.3">
      <c r="B328" s="41" t="s">
        <v>104</v>
      </c>
      <c r="C328" s="41" t="s">
        <v>98</v>
      </c>
      <c r="E328" s="9"/>
      <c r="F328" s="35"/>
      <c r="G328" s="9"/>
      <c r="H328" s="9"/>
    </row>
    <row r="329" spans="2:9" ht="35.25" customHeight="1" x14ac:dyDescent="0.3">
      <c r="B329" s="38">
        <v>1119</v>
      </c>
      <c r="C329" s="42" t="s">
        <v>82</v>
      </c>
      <c r="D329" s="130"/>
      <c r="E329" s="131"/>
      <c r="F329" s="132"/>
      <c r="G329" s="133"/>
    </row>
    <row r="330" spans="2:9" x14ac:dyDescent="0.3">
      <c r="B330" s="123"/>
      <c r="C330" s="9"/>
      <c r="D330" s="49"/>
      <c r="E330" s="49"/>
      <c r="F330" s="134"/>
    </row>
    <row r="331" spans="2:9" x14ac:dyDescent="0.3">
      <c r="B331" s="48" t="s">
        <v>114</v>
      </c>
      <c r="C331" s="9"/>
      <c r="D331" s="49"/>
      <c r="E331" s="126"/>
      <c r="F331" s="134"/>
      <c r="G331" s="133"/>
    </row>
    <row r="332" spans="2:9" x14ac:dyDescent="0.3">
      <c r="B332" s="123"/>
      <c r="C332" s="9"/>
      <c r="D332" s="49"/>
      <c r="E332" s="126"/>
      <c r="F332" s="134"/>
      <c r="G332" s="133"/>
    </row>
    <row r="333" spans="2:9" x14ac:dyDescent="0.3">
      <c r="B333" s="43" t="s">
        <v>105</v>
      </c>
      <c r="C333" s="38">
        <v>1119</v>
      </c>
      <c r="D333" s="270" t="s">
        <v>113</v>
      </c>
      <c r="E333" s="270"/>
      <c r="F333" s="270"/>
      <c r="G333" s="270"/>
      <c r="H333" s="270"/>
      <c r="I333" s="270"/>
    </row>
    <row r="334" spans="2:9" ht="15" customHeight="1" x14ac:dyDescent="0.3">
      <c r="B334" s="43" t="s">
        <v>106</v>
      </c>
      <c r="C334" s="38">
        <v>11001</v>
      </c>
      <c r="D334" s="266" t="s">
        <v>287</v>
      </c>
      <c r="E334" s="266" t="s">
        <v>253</v>
      </c>
      <c r="F334" s="266" t="s">
        <v>101</v>
      </c>
      <c r="G334" s="266" t="s">
        <v>50</v>
      </c>
      <c r="H334" s="266" t="s">
        <v>254</v>
      </c>
      <c r="I334" s="266" t="s">
        <v>103</v>
      </c>
    </row>
    <row r="335" spans="2:9" ht="49.5" customHeight="1" x14ac:dyDescent="0.3">
      <c r="B335" s="43" t="s">
        <v>107</v>
      </c>
      <c r="C335" s="47" t="s">
        <v>24</v>
      </c>
      <c r="D335" s="266"/>
      <c r="E335" s="266"/>
      <c r="F335" s="266" t="s">
        <v>101</v>
      </c>
      <c r="G335" s="266" t="s">
        <v>50</v>
      </c>
      <c r="H335" s="266" t="s">
        <v>254</v>
      </c>
      <c r="I335" s="266"/>
    </row>
    <row r="336" spans="2:9" ht="37.5" customHeight="1" x14ac:dyDescent="0.3">
      <c r="B336" s="43" t="s">
        <v>108</v>
      </c>
      <c r="C336" s="47" t="s">
        <v>85</v>
      </c>
      <c r="D336" s="266"/>
      <c r="E336" s="266"/>
      <c r="F336" s="266" t="s">
        <v>101</v>
      </c>
      <c r="G336" s="266" t="s">
        <v>50</v>
      </c>
      <c r="H336" s="266" t="s">
        <v>254</v>
      </c>
      <c r="I336" s="266"/>
    </row>
    <row r="337" spans="2:9" x14ac:dyDescent="0.3">
      <c r="B337" s="43" t="s">
        <v>109</v>
      </c>
      <c r="C337" s="47" t="s">
        <v>64</v>
      </c>
      <c r="D337" s="266"/>
      <c r="E337" s="266"/>
      <c r="F337" s="266" t="s">
        <v>101</v>
      </c>
      <c r="G337" s="266" t="s">
        <v>50</v>
      </c>
      <c r="H337" s="266" t="s">
        <v>254</v>
      </c>
      <c r="I337" s="266"/>
    </row>
    <row r="338" spans="2:9" x14ac:dyDescent="0.3">
      <c r="B338" s="44" t="s">
        <v>110</v>
      </c>
      <c r="C338" s="38" t="s">
        <v>23</v>
      </c>
      <c r="D338" s="266"/>
      <c r="E338" s="266"/>
      <c r="F338" s="266" t="s">
        <v>101</v>
      </c>
      <c r="G338" s="266" t="s">
        <v>50</v>
      </c>
      <c r="H338" s="266" t="s">
        <v>254</v>
      </c>
      <c r="I338" s="266"/>
    </row>
    <row r="339" spans="2:9" x14ac:dyDescent="0.3">
      <c r="B339" s="264" t="s">
        <v>112</v>
      </c>
      <c r="C339" s="265"/>
      <c r="D339" s="46"/>
      <c r="E339" s="46"/>
      <c r="F339" s="46"/>
      <c r="G339" s="46"/>
      <c r="H339" s="46"/>
      <c r="I339" s="46"/>
    </row>
    <row r="340" spans="2:9" ht="15" customHeight="1" x14ac:dyDescent="0.3">
      <c r="B340" s="45" t="s">
        <v>111</v>
      </c>
      <c r="C340" s="136"/>
      <c r="D340" s="109">
        <v>1168367.3999999999</v>
      </c>
      <c r="E340" s="109">
        <v>5233923.7</v>
      </c>
      <c r="F340" s="62">
        <v>6844153.7000000002</v>
      </c>
      <c r="G340" s="61">
        <v>7844153.7000000002</v>
      </c>
      <c r="H340" s="61">
        <v>7844153.7000000002</v>
      </c>
      <c r="I340" s="49"/>
    </row>
    <row r="341" spans="2:9" ht="17.25" customHeight="1" x14ac:dyDescent="0.3">
      <c r="B341" s="48"/>
      <c r="C341" s="9"/>
      <c r="D341" s="49"/>
      <c r="E341" s="49"/>
      <c r="F341" s="134"/>
    </row>
    <row r="342" spans="2:9" x14ac:dyDescent="0.3">
      <c r="B342" s="33" t="s">
        <v>97</v>
      </c>
      <c r="C342" s="9"/>
      <c r="E342" s="9"/>
      <c r="F342" s="35"/>
      <c r="G342" s="9"/>
      <c r="H342" s="9"/>
    </row>
    <row r="343" spans="2:9" x14ac:dyDescent="0.3">
      <c r="B343" s="33"/>
      <c r="C343" s="9"/>
      <c r="E343" s="9"/>
      <c r="F343" s="35"/>
      <c r="G343" s="9"/>
      <c r="H343" s="9"/>
    </row>
    <row r="344" spans="2:9" x14ac:dyDescent="0.3">
      <c r="B344" s="41" t="s">
        <v>104</v>
      </c>
      <c r="C344" s="41" t="s">
        <v>98</v>
      </c>
      <c r="E344" s="9"/>
      <c r="F344" s="35"/>
      <c r="G344" s="9"/>
      <c r="H344" s="9"/>
    </row>
    <row r="345" spans="2:9" ht="35.25" customHeight="1" x14ac:dyDescent="0.3">
      <c r="B345" s="38">
        <v>1164</v>
      </c>
      <c r="C345" s="42" t="s">
        <v>15</v>
      </c>
      <c r="D345" s="130"/>
      <c r="E345" s="131"/>
      <c r="F345" s="132"/>
      <c r="G345" s="133"/>
    </row>
    <row r="346" spans="2:9" ht="10.5" customHeight="1" x14ac:dyDescent="0.3">
      <c r="B346" s="123"/>
      <c r="C346" s="9"/>
      <c r="D346" s="125"/>
      <c r="E346" s="126"/>
      <c r="F346" s="126"/>
      <c r="G346" s="127"/>
      <c r="H346" s="127"/>
      <c r="I346" s="142"/>
    </row>
    <row r="347" spans="2:9" x14ac:dyDescent="0.3">
      <c r="B347" s="48" t="s">
        <v>114</v>
      </c>
      <c r="C347" s="9"/>
      <c r="D347" s="49"/>
      <c r="E347" s="126"/>
      <c r="F347" s="134"/>
      <c r="G347" s="133"/>
    </row>
    <row r="348" spans="2:9" x14ac:dyDescent="0.3">
      <c r="B348" s="123"/>
      <c r="C348" s="9"/>
      <c r="D348" s="49"/>
      <c r="E348" s="126"/>
      <c r="F348" s="134"/>
      <c r="G348" s="133"/>
    </row>
    <row r="349" spans="2:9" x14ac:dyDescent="0.3">
      <c r="B349" s="43" t="s">
        <v>105</v>
      </c>
      <c r="C349" s="38">
        <v>1164</v>
      </c>
      <c r="D349" s="270" t="s">
        <v>113</v>
      </c>
      <c r="E349" s="270"/>
      <c r="F349" s="270"/>
      <c r="G349" s="270"/>
      <c r="H349" s="270"/>
      <c r="I349" s="270"/>
    </row>
    <row r="350" spans="2:9" ht="15" customHeight="1" x14ac:dyDescent="0.3">
      <c r="B350" s="43" t="s">
        <v>106</v>
      </c>
      <c r="C350" s="38">
        <v>11001</v>
      </c>
      <c r="D350" s="266" t="s">
        <v>287</v>
      </c>
      <c r="E350" s="266" t="s">
        <v>253</v>
      </c>
      <c r="F350" s="266" t="s">
        <v>101</v>
      </c>
      <c r="G350" s="266" t="s">
        <v>50</v>
      </c>
      <c r="H350" s="266" t="s">
        <v>254</v>
      </c>
      <c r="I350" s="266" t="s">
        <v>103</v>
      </c>
    </row>
    <row r="351" spans="2:9" ht="32.25" customHeight="1" x14ac:dyDescent="0.3">
      <c r="B351" s="43" t="s">
        <v>107</v>
      </c>
      <c r="C351" s="47" t="s">
        <v>16</v>
      </c>
      <c r="D351" s="266"/>
      <c r="E351" s="266"/>
      <c r="F351" s="266" t="s">
        <v>101</v>
      </c>
      <c r="G351" s="266" t="s">
        <v>50</v>
      </c>
      <c r="H351" s="266" t="s">
        <v>254</v>
      </c>
      <c r="I351" s="266"/>
    </row>
    <row r="352" spans="2:9" ht="40.5" x14ac:dyDescent="0.3">
      <c r="B352" s="43" t="s">
        <v>108</v>
      </c>
      <c r="C352" s="47" t="s">
        <v>88</v>
      </c>
      <c r="D352" s="266"/>
      <c r="E352" s="266"/>
      <c r="F352" s="266" t="s">
        <v>101</v>
      </c>
      <c r="G352" s="266" t="s">
        <v>50</v>
      </c>
      <c r="H352" s="266" t="s">
        <v>254</v>
      </c>
      <c r="I352" s="266"/>
    </row>
    <row r="353" spans="2:9" x14ac:dyDescent="0.3">
      <c r="B353" s="43" t="s">
        <v>109</v>
      </c>
      <c r="C353" s="47" t="s">
        <v>64</v>
      </c>
      <c r="D353" s="266"/>
      <c r="E353" s="266"/>
      <c r="F353" s="266" t="s">
        <v>101</v>
      </c>
      <c r="G353" s="266" t="s">
        <v>50</v>
      </c>
      <c r="H353" s="266" t="s">
        <v>254</v>
      </c>
      <c r="I353" s="266"/>
    </row>
    <row r="354" spans="2:9" x14ac:dyDescent="0.3">
      <c r="B354" s="44" t="s">
        <v>110</v>
      </c>
      <c r="C354" s="47" t="s">
        <v>117</v>
      </c>
      <c r="D354" s="266"/>
      <c r="E354" s="266"/>
      <c r="F354" s="266" t="s">
        <v>101</v>
      </c>
      <c r="G354" s="266" t="s">
        <v>50</v>
      </c>
      <c r="H354" s="266" t="s">
        <v>254</v>
      </c>
      <c r="I354" s="266"/>
    </row>
    <row r="355" spans="2:9" x14ac:dyDescent="0.3">
      <c r="B355" s="264" t="s">
        <v>112</v>
      </c>
      <c r="C355" s="265"/>
      <c r="D355" s="46"/>
      <c r="E355" s="46"/>
      <c r="F355" s="46"/>
      <c r="G355" s="46"/>
      <c r="H355" s="46"/>
      <c r="I355" s="46"/>
    </row>
    <row r="356" spans="2:9" ht="32.25" customHeight="1" x14ac:dyDescent="0.3">
      <c r="B356" s="55" t="s">
        <v>132</v>
      </c>
      <c r="C356" s="47" t="s">
        <v>154</v>
      </c>
      <c r="D356" s="135" t="s">
        <v>143</v>
      </c>
      <c r="E356" s="135" t="s">
        <v>143</v>
      </c>
      <c r="F356" s="135"/>
      <c r="G356" s="135"/>
      <c r="H356" s="135"/>
      <c r="I356" s="275"/>
    </row>
    <row r="357" spans="2:9" ht="37.5" customHeight="1" x14ac:dyDescent="0.3">
      <c r="B357" s="55" t="s">
        <v>132</v>
      </c>
      <c r="C357" s="47" t="s">
        <v>155</v>
      </c>
      <c r="D357" s="135" t="s">
        <v>143</v>
      </c>
      <c r="E357" s="135" t="s">
        <v>143</v>
      </c>
      <c r="F357" s="135"/>
      <c r="G357" s="135"/>
      <c r="H357" s="135"/>
      <c r="I357" s="275"/>
    </row>
    <row r="358" spans="2:9" ht="27" x14ac:dyDescent="0.3">
      <c r="B358" s="55" t="s">
        <v>133</v>
      </c>
      <c r="C358" s="47" t="s">
        <v>156</v>
      </c>
      <c r="D358" s="135" t="s">
        <v>157</v>
      </c>
      <c r="E358" s="135" t="s">
        <v>157</v>
      </c>
      <c r="F358" s="135"/>
      <c r="G358" s="135"/>
      <c r="H358" s="135"/>
      <c r="I358" s="275"/>
    </row>
    <row r="359" spans="2:9" ht="15" customHeight="1" x14ac:dyDescent="0.3">
      <c r="B359" s="45" t="s">
        <v>111</v>
      </c>
      <c r="C359" s="136"/>
      <c r="D359" s="51">
        <v>309991.8</v>
      </c>
      <c r="E359" s="51">
        <v>346687.8</v>
      </c>
      <c r="F359" s="51">
        <v>370000</v>
      </c>
      <c r="G359" s="51">
        <v>400000</v>
      </c>
      <c r="H359" s="51">
        <v>560000</v>
      </c>
      <c r="I359" s="276"/>
    </row>
    <row r="360" spans="2:9" ht="22.5" customHeight="1" x14ac:dyDescent="0.3">
      <c r="B360" s="121"/>
      <c r="C360" s="121"/>
      <c r="D360" s="148"/>
      <c r="E360" s="149"/>
      <c r="F360" s="150"/>
      <c r="G360" s="133"/>
    </row>
    <row r="361" spans="2:9" x14ac:dyDescent="0.3">
      <c r="B361" s="48" t="s">
        <v>114</v>
      </c>
      <c r="C361" s="9"/>
      <c r="D361" s="49"/>
      <c r="E361" s="126"/>
      <c r="F361" s="134"/>
      <c r="G361" s="133"/>
    </row>
    <row r="362" spans="2:9" x14ac:dyDescent="0.3">
      <c r="B362" s="123"/>
      <c r="C362" s="9"/>
      <c r="D362" s="49"/>
      <c r="E362" s="126"/>
      <c r="F362" s="134"/>
      <c r="G362" s="133"/>
    </row>
    <row r="363" spans="2:9" x14ac:dyDescent="0.3">
      <c r="B363" s="43" t="s">
        <v>105</v>
      </c>
      <c r="C363" s="38">
        <v>1164</v>
      </c>
      <c r="D363" s="270" t="s">
        <v>113</v>
      </c>
      <c r="E363" s="270"/>
      <c r="F363" s="270"/>
      <c r="G363" s="270"/>
      <c r="H363" s="270"/>
      <c r="I363" s="270"/>
    </row>
    <row r="364" spans="2:9" ht="15" customHeight="1" x14ac:dyDescent="0.3">
      <c r="B364" s="43" t="s">
        <v>106</v>
      </c>
      <c r="C364" s="38">
        <v>11002</v>
      </c>
      <c r="D364" s="266" t="s">
        <v>287</v>
      </c>
      <c r="E364" s="266" t="s">
        <v>253</v>
      </c>
      <c r="F364" s="266" t="s">
        <v>101</v>
      </c>
      <c r="G364" s="266" t="s">
        <v>50</v>
      </c>
      <c r="H364" s="266" t="s">
        <v>254</v>
      </c>
      <c r="I364" s="266" t="s">
        <v>103</v>
      </c>
    </row>
    <row r="365" spans="2:9" ht="32.25" customHeight="1" x14ac:dyDescent="0.3">
      <c r="B365" s="43" t="s">
        <v>107</v>
      </c>
      <c r="C365" s="47" t="s">
        <v>17</v>
      </c>
      <c r="D365" s="266"/>
      <c r="E365" s="266"/>
      <c r="F365" s="266" t="s">
        <v>101</v>
      </c>
      <c r="G365" s="266" t="s">
        <v>50</v>
      </c>
      <c r="H365" s="266" t="s">
        <v>254</v>
      </c>
      <c r="I365" s="266"/>
    </row>
    <row r="366" spans="2:9" ht="54" x14ac:dyDescent="0.3">
      <c r="B366" s="43" t="s">
        <v>108</v>
      </c>
      <c r="C366" s="47" t="s">
        <v>115</v>
      </c>
      <c r="D366" s="266"/>
      <c r="E366" s="266"/>
      <c r="F366" s="266" t="s">
        <v>101</v>
      </c>
      <c r="G366" s="266" t="s">
        <v>50</v>
      </c>
      <c r="H366" s="266" t="s">
        <v>254</v>
      </c>
      <c r="I366" s="266"/>
    </row>
    <row r="367" spans="2:9" x14ac:dyDescent="0.3">
      <c r="B367" s="43" t="s">
        <v>109</v>
      </c>
      <c r="C367" s="47" t="s">
        <v>64</v>
      </c>
      <c r="D367" s="266"/>
      <c r="E367" s="266"/>
      <c r="F367" s="266" t="s">
        <v>101</v>
      </c>
      <c r="G367" s="266" t="s">
        <v>50</v>
      </c>
      <c r="H367" s="266" t="s">
        <v>254</v>
      </c>
      <c r="I367" s="266"/>
    </row>
    <row r="368" spans="2:9" x14ac:dyDescent="0.3">
      <c r="B368" s="44" t="s">
        <v>110</v>
      </c>
      <c r="C368" s="47" t="s">
        <v>117</v>
      </c>
      <c r="D368" s="266"/>
      <c r="E368" s="266"/>
      <c r="F368" s="266" t="s">
        <v>101</v>
      </c>
      <c r="G368" s="266" t="s">
        <v>50</v>
      </c>
      <c r="H368" s="266" t="s">
        <v>254</v>
      </c>
      <c r="I368" s="266"/>
    </row>
    <row r="369" spans="2:10" x14ac:dyDescent="0.3">
      <c r="B369" s="264" t="s">
        <v>112</v>
      </c>
      <c r="C369" s="265"/>
      <c r="D369" s="46"/>
      <c r="E369" s="46"/>
      <c r="F369" s="46"/>
      <c r="G369" s="46"/>
      <c r="H369" s="46"/>
      <c r="I369" s="46"/>
    </row>
    <row r="370" spans="2:10" ht="33" customHeight="1" x14ac:dyDescent="0.3">
      <c r="B370" s="55" t="s">
        <v>132</v>
      </c>
      <c r="C370" s="47" t="s">
        <v>398</v>
      </c>
      <c r="D370" s="50">
        <v>1</v>
      </c>
      <c r="E370" s="50">
        <v>1</v>
      </c>
      <c r="F370" s="50">
        <v>1</v>
      </c>
      <c r="G370" s="50">
        <v>1</v>
      </c>
      <c r="H370" s="50">
        <v>1</v>
      </c>
      <c r="I370" s="50"/>
    </row>
    <row r="371" spans="2:10" ht="33" customHeight="1" x14ac:dyDescent="0.3">
      <c r="B371" s="55" t="s">
        <v>132</v>
      </c>
      <c r="C371" s="47" t="s">
        <v>399</v>
      </c>
      <c r="D371" s="50">
        <v>100</v>
      </c>
      <c r="E371" s="50">
        <v>100</v>
      </c>
      <c r="F371" s="50">
        <v>100</v>
      </c>
      <c r="G371" s="50">
        <v>100</v>
      </c>
      <c r="H371" s="50">
        <v>100</v>
      </c>
      <c r="I371" s="50"/>
    </row>
    <row r="372" spans="2:10" ht="32.25" customHeight="1" x14ac:dyDescent="0.3">
      <c r="B372" s="55" t="s">
        <v>133</v>
      </c>
      <c r="C372" s="47" t="s">
        <v>400</v>
      </c>
      <c r="D372" s="47"/>
      <c r="E372" s="50">
        <v>147</v>
      </c>
      <c r="F372" s="50">
        <v>147</v>
      </c>
      <c r="G372" s="50">
        <v>147</v>
      </c>
      <c r="H372" s="50">
        <v>147</v>
      </c>
      <c r="I372" s="50"/>
    </row>
    <row r="373" spans="2:10" ht="35.25" customHeight="1" x14ac:dyDescent="0.3">
      <c r="B373" s="55" t="s">
        <v>133</v>
      </c>
      <c r="C373" s="47" t="s">
        <v>401</v>
      </c>
      <c r="D373" s="47"/>
      <c r="E373" s="50">
        <v>30</v>
      </c>
      <c r="F373" s="50">
        <v>30</v>
      </c>
      <c r="G373" s="50">
        <v>30</v>
      </c>
      <c r="H373" s="50">
        <v>30</v>
      </c>
      <c r="I373" s="50"/>
    </row>
    <row r="374" spans="2:10" ht="15" customHeight="1" x14ac:dyDescent="0.3">
      <c r="B374" s="45" t="s">
        <v>111</v>
      </c>
      <c r="C374" s="136"/>
      <c r="D374" s="51">
        <v>107939.1</v>
      </c>
      <c r="E374" s="51">
        <v>99279</v>
      </c>
      <c r="F374" s="51">
        <v>99279</v>
      </c>
      <c r="G374" s="51">
        <v>99279</v>
      </c>
      <c r="H374" s="51">
        <v>99279</v>
      </c>
      <c r="I374" s="152"/>
    </row>
    <row r="375" spans="2:10" ht="17.25" customHeight="1" x14ac:dyDescent="0.3"/>
    <row r="376" spans="2:10" x14ac:dyDescent="0.3">
      <c r="B376" s="48" t="s">
        <v>114</v>
      </c>
      <c r="C376" s="9"/>
      <c r="E376" s="9"/>
      <c r="F376" s="2"/>
      <c r="I376" s="9"/>
    </row>
    <row r="377" spans="2:10" ht="17.25" customHeight="1" x14ac:dyDescent="0.3"/>
    <row r="378" spans="2:10" x14ac:dyDescent="0.3">
      <c r="B378" s="43" t="s">
        <v>105</v>
      </c>
      <c r="C378" s="38">
        <v>1164</v>
      </c>
      <c r="D378" s="270" t="s">
        <v>113</v>
      </c>
      <c r="E378" s="270"/>
      <c r="F378" s="270"/>
      <c r="G378" s="270"/>
      <c r="H378" s="270"/>
      <c r="I378" s="270"/>
    </row>
    <row r="379" spans="2:10" ht="15" customHeight="1" x14ac:dyDescent="0.3">
      <c r="B379" s="43" t="s">
        <v>106</v>
      </c>
      <c r="C379" s="38">
        <v>11004</v>
      </c>
      <c r="D379" s="271" t="s">
        <v>287</v>
      </c>
      <c r="E379" s="271" t="s">
        <v>253</v>
      </c>
      <c r="F379" s="271" t="s">
        <v>101</v>
      </c>
      <c r="G379" s="271" t="s">
        <v>50</v>
      </c>
      <c r="H379" s="271" t="s">
        <v>254</v>
      </c>
      <c r="I379" s="271" t="s">
        <v>103</v>
      </c>
      <c r="J379" s="271"/>
    </row>
    <row r="380" spans="2:10" ht="20.25" customHeight="1" x14ac:dyDescent="0.3">
      <c r="B380" s="43" t="s">
        <v>107</v>
      </c>
      <c r="C380" s="47" t="s">
        <v>396</v>
      </c>
      <c r="D380" s="271"/>
      <c r="E380" s="271"/>
      <c r="F380" s="271"/>
      <c r="G380" s="271"/>
      <c r="H380" s="271"/>
      <c r="I380" s="271"/>
      <c r="J380" s="271"/>
    </row>
    <row r="381" spans="2:10" ht="27" x14ac:dyDescent="0.3">
      <c r="B381" s="43" t="s">
        <v>108</v>
      </c>
      <c r="C381" s="47" t="s">
        <v>397</v>
      </c>
      <c r="D381" s="271"/>
      <c r="E381" s="271"/>
      <c r="F381" s="271"/>
      <c r="G381" s="271"/>
      <c r="H381" s="271"/>
      <c r="I381" s="271"/>
      <c r="J381" s="271"/>
    </row>
    <row r="382" spans="2:10" x14ac:dyDescent="0.3">
      <c r="B382" s="43" t="s">
        <v>109</v>
      </c>
      <c r="C382" s="47" t="s">
        <v>293</v>
      </c>
      <c r="D382" s="271"/>
      <c r="E382" s="271"/>
      <c r="F382" s="271"/>
      <c r="G382" s="271"/>
      <c r="H382" s="271"/>
      <c r="I382" s="271"/>
      <c r="J382" s="271"/>
    </row>
    <row r="383" spans="2:10" x14ac:dyDescent="0.3">
      <c r="B383" s="44" t="s">
        <v>110</v>
      </c>
      <c r="C383" s="47" t="s">
        <v>116</v>
      </c>
      <c r="D383" s="271"/>
      <c r="E383" s="271"/>
      <c r="F383" s="271"/>
      <c r="G383" s="271"/>
      <c r="H383" s="271"/>
      <c r="I383" s="271"/>
      <c r="J383" s="271"/>
    </row>
    <row r="384" spans="2:10" x14ac:dyDescent="0.3">
      <c r="B384" s="154"/>
      <c r="C384" s="110" t="s">
        <v>112</v>
      </c>
      <c r="D384" s="271"/>
      <c r="E384" s="271"/>
      <c r="F384" s="271"/>
      <c r="G384" s="271"/>
      <c r="H384" s="271"/>
      <c r="I384" s="271"/>
      <c r="J384" s="271"/>
    </row>
    <row r="385" spans="2:9" x14ac:dyDescent="0.3">
      <c r="B385" s="55" t="s">
        <v>132</v>
      </c>
      <c r="C385" s="47" t="s">
        <v>402</v>
      </c>
      <c r="D385" s="47"/>
      <c r="E385" s="155">
        <v>345</v>
      </c>
      <c r="F385" s="155">
        <v>345</v>
      </c>
      <c r="G385" s="155">
        <v>345</v>
      </c>
      <c r="H385" s="155">
        <v>345</v>
      </c>
      <c r="I385" s="155"/>
    </row>
    <row r="386" spans="2:9" ht="33" customHeight="1" x14ac:dyDescent="0.3">
      <c r="B386" s="55" t="s">
        <v>133</v>
      </c>
      <c r="C386" s="47" t="s">
        <v>403</v>
      </c>
      <c r="D386" s="47"/>
      <c r="E386" s="155">
        <v>100</v>
      </c>
      <c r="F386" s="155">
        <v>100</v>
      </c>
      <c r="G386" s="155">
        <v>100</v>
      </c>
      <c r="H386" s="155">
        <v>100</v>
      </c>
      <c r="I386" s="155"/>
    </row>
    <row r="387" spans="2:9" x14ac:dyDescent="0.3">
      <c r="B387" s="55" t="s">
        <v>291</v>
      </c>
      <c r="C387" s="47" t="s">
        <v>404</v>
      </c>
      <c r="D387" s="47"/>
      <c r="E387" s="155" t="s">
        <v>411</v>
      </c>
      <c r="F387" s="155" t="s">
        <v>411</v>
      </c>
      <c r="G387" s="155" t="s">
        <v>411</v>
      </c>
      <c r="H387" s="155" t="s">
        <v>411</v>
      </c>
      <c r="I387" s="155"/>
    </row>
    <row r="388" spans="2:9" ht="15" customHeight="1" x14ac:dyDescent="0.3">
      <c r="B388" s="45" t="s">
        <v>111</v>
      </c>
      <c r="C388" s="136"/>
      <c r="D388" s="151"/>
      <c r="E388" s="156">
        <v>215960</v>
      </c>
      <c r="F388" s="156">
        <v>215960</v>
      </c>
      <c r="G388" s="156">
        <v>215960</v>
      </c>
      <c r="H388" s="156">
        <v>215960</v>
      </c>
      <c r="I388" s="156"/>
    </row>
    <row r="389" spans="2:9" ht="15" customHeight="1" x14ac:dyDescent="0.3">
      <c r="B389" s="9"/>
      <c r="C389" s="9"/>
      <c r="D389" s="122"/>
      <c r="E389" s="122"/>
      <c r="F389" s="157"/>
      <c r="G389" s="157"/>
      <c r="H389" s="157"/>
      <c r="I389" s="158"/>
    </row>
    <row r="390" spans="2:9" x14ac:dyDescent="0.3">
      <c r="B390" s="48" t="s">
        <v>114</v>
      </c>
      <c r="C390" s="9"/>
      <c r="E390" s="9"/>
      <c r="F390" s="2"/>
      <c r="I390" s="9"/>
    </row>
    <row r="391" spans="2:9" x14ac:dyDescent="0.3">
      <c r="B391" s="123"/>
      <c r="C391" s="9"/>
      <c r="E391" s="9"/>
      <c r="F391" s="2"/>
      <c r="I391" s="9"/>
    </row>
    <row r="392" spans="2:9" x14ac:dyDescent="0.3">
      <c r="B392" s="43" t="s">
        <v>105</v>
      </c>
      <c r="C392" s="38">
        <v>1164</v>
      </c>
      <c r="D392" s="270" t="s">
        <v>113</v>
      </c>
      <c r="E392" s="270"/>
      <c r="F392" s="270"/>
      <c r="G392" s="270"/>
      <c r="H392" s="270"/>
      <c r="I392" s="270"/>
    </row>
    <row r="393" spans="2:9" ht="15" customHeight="1" x14ac:dyDescent="0.3">
      <c r="B393" s="43" t="s">
        <v>106</v>
      </c>
      <c r="C393" s="38">
        <v>21001</v>
      </c>
      <c r="D393" s="271" t="s">
        <v>287</v>
      </c>
      <c r="E393" s="271" t="s">
        <v>253</v>
      </c>
      <c r="F393" s="271" t="s">
        <v>101</v>
      </c>
      <c r="G393" s="271" t="s">
        <v>50</v>
      </c>
      <c r="H393" s="271" t="s">
        <v>254</v>
      </c>
      <c r="I393" s="271" t="s">
        <v>103</v>
      </c>
    </row>
    <row r="394" spans="2:9" ht="40.5" x14ac:dyDescent="0.3">
      <c r="B394" s="43" t="s">
        <v>107</v>
      </c>
      <c r="C394" s="47" t="s">
        <v>405</v>
      </c>
      <c r="D394" s="271"/>
      <c r="E394" s="271"/>
      <c r="F394" s="271"/>
      <c r="G394" s="271"/>
      <c r="H394" s="271"/>
      <c r="I394" s="271"/>
    </row>
    <row r="395" spans="2:9" ht="54" x14ac:dyDescent="0.3">
      <c r="B395" s="43" t="s">
        <v>108</v>
      </c>
      <c r="C395" s="47" t="s">
        <v>406</v>
      </c>
      <c r="D395" s="271"/>
      <c r="E395" s="271"/>
      <c r="F395" s="271"/>
      <c r="G395" s="271"/>
      <c r="H395" s="271"/>
      <c r="I395" s="271"/>
    </row>
    <row r="396" spans="2:9" ht="27" x14ac:dyDescent="0.3">
      <c r="B396" s="43" t="s">
        <v>109</v>
      </c>
      <c r="C396" s="47" t="s">
        <v>407</v>
      </c>
      <c r="D396" s="271"/>
      <c r="E396" s="271"/>
      <c r="F396" s="271"/>
      <c r="G396" s="271"/>
      <c r="H396" s="271"/>
      <c r="I396" s="271"/>
    </row>
    <row r="397" spans="2:9" x14ac:dyDescent="0.3">
      <c r="B397" s="44" t="s">
        <v>110</v>
      </c>
      <c r="C397" s="47" t="s">
        <v>116</v>
      </c>
      <c r="D397" s="271"/>
      <c r="E397" s="271"/>
      <c r="F397" s="271"/>
      <c r="G397" s="271"/>
      <c r="H397" s="271"/>
      <c r="I397" s="271"/>
    </row>
    <row r="398" spans="2:9" x14ac:dyDescent="0.3">
      <c r="B398" s="154"/>
      <c r="C398" s="110" t="s">
        <v>112</v>
      </c>
      <c r="D398" s="271"/>
      <c r="E398" s="271"/>
      <c r="F398" s="271"/>
      <c r="G398" s="271"/>
      <c r="H398" s="271"/>
      <c r="I398" s="271"/>
    </row>
    <row r="399" spans="2:9" ht="33" customHeight="1" x14ac:dyDescent="0.3">
      <c r="B399" s="55" t="s">
        <v>132</v>
      </c>
      <c r="C399" s="47" t="s">
        <v>408</v>
      </c>
      <c r="D399" s="47"/>
      <c r="E399" s="50">
        <v>1</v>
      </c>
      <c r="F399" s="50"/>
      <c r="G399" s="50"/>
      <c r="H399" s="50"/>
      <c r="I399" s="50"/>
    </row>
    <row r="400" spans="2:9" ht="41.25" customHeight="1" x14ac:dyDescent="0.3">
      <c r="B400" s="55" t="s">
        <v>132</v>
      </c>
      <c r="C400" s="47" t="s">
        <v>409</v>
      </c>
      <c r="D400" s="47"/>
      <c r="E400" s="50">
        <v>1</v>
      </c>
      <c r="F400" s="50"/>
      <c r="G400" s="50"/>
      <c r="H400" s="50"/>
      <c r="I400" s="50"/>
    </row>
    <row r="401" spans="2:9" ht="24.75" customHeight="1" x14ac:dyDescent="0.3">
      <c r="B401" s="45" t="s">
        <v>111</v>
      </c>
      <c r="C401" s="159"/>
      <c r="D401" s="151"/>
      <c r="E401" s="61">
        <v>700000</v>
      </c>
      <c r="F401" s="61"/>
      <c r="G401" s="61"/>
      <c r="H401" s="61"/>
      <c r="I401" s="61"/>
    </row>
    <row r="402" spans="2:9" ht="17.25" customHeight="1" x14ac:dyDescent="0.3"/>
    <row r="403" spans="2:9" x14ac:dyDescent="0.3">
      <c r="B403" s="48" t="s">
        <v>114</v>
      </c>
      <c r="C403" s="9"/>
      <c r="E403" s="9"/>
      <c r="F403" s="2"/>
      <c r="I403" s="9"/>
    </row>
    <row r="404" spans="2:9" ht="17.25" customHeight="1" x14ac:dyDescent="0.3"/>
    <row r="405" spans="2:9" x14ac:dyDescent="0.3">
      <c r="B405" s="43" t="s">
        <v>105</v>
      </c>
      <c r="C405" s="38">
        <v>1164</v>
      </c>
      <c r="D405" s="270" t="s">
        <v>113</v>
      </c>
      <c r="E405" s="270"/>
      <c r="F405" s="270"/>
      <c r="G405" s="270"/>
      <c r="H405" s="270"/>
      <c r="I405" s="270"/>
    </row>
    <row r="406" spans="2:9" ht="15" customHeight="1" x14ac:dyDescent="0.3">
      <c r="B406" s="43" t="s">
        <v>106</v>
      </c>
      <c r="C406" s="38">
        <v>32001</v>
      </c>
      <c r="D406" s="271" t="s">
        <v>287</v>
      </c>
      <c r="E406" s="271" t="s">
        <v>253</v>
      </c>
      <c r="F406" s="271" t="s">
        <v>101</v>
      </c>
      <c r="G406" s="271" t="s">
        <v>50</v>
      </c>
      <c r="H406" s="271" t="s">
        <v>254</v>
      </c>
      <c r="I406" s="271" t="s">
        <v>103</v>
      </c>
    </row>
    <row r="407" spans="2:9" ht="27" x14ac:dyDescent="0.3">
      <c r="B407" s="43" t="s">
        <v>107</v>
      </c>
      <c r="C407" s="47" t="s">
        <v>326</v>
      </c>
      <c r="D407" s="271"/>
      <c r="E407" s="271"/>
      <c r="F407" s="271"/>
      <c r="G407" s="271"/>
      <c r="H407" s="271"/>
      <c r="I407" s="271"/>
    </row>
    <row r="408" spans="2:9" x14ac:dyDescent="0.3">
      <c r="B408" s="43" t="s">
        <v>108</v>
      </c>
      <c r="C408" s="47" t="s">
        <v>327</v>
      </c>
      <c r="D408" s="271"/>
      <c r="E408" s="271"/>
      <c r="F408" s="271"/>
      <c r="G408" s="271"/>
      <c r="H408" s="271"/>
      <c r="I408" s="271"/>
    </row>
    <row r="409" spans="2:9" ht="27" x14ac:dyDescent="0.3">
      <c r="B409" s="43" t="s">
        <v>109</v>
      </c>
      <c r="C409" s="47" t="s">
        <v>328</v>
      </c>
      <c r="D409" s="271"/>
      <c r="E409" s="271"/>
      <c r="F409" s="271"/>
      <c r="G409" s="271"/>
      <c r="H409" s="271"/>
      <c r="I409" s="271"/>
    </row>
    <row r="410" spans="2:9" x14ac:dyDescent="0.3">
      <c r="B410" s="44" t="s">
        <v>110</v>
      </c>
      <c r="C410" s="47" t="s">
        <v>329</v>
      </c>
      <c r="D410" s="271"/>
      <c r="E410" s="271"/>
      <c r="F410" s="271"/>
      <c r="G410" s="271"/>
      <c r="H410" s="271"/>
      <c r="I410" s="271"/>
    </row>
    <row r="411" spans="2:9" x14ac:dyDescent="0.3">
      <c r="B411" s="154"/>
      <c r="C411" s="110" t="s">
        <v>112</v>
      </c>
      <c r="D411" s="271"/>
      <c r="E411" s="271"/>
      <c r="F411" s="271"/>
      <c r="G411" s="271"/>
      <c r="H411" s="271"/>
      <c r="I411" s="271"/>
    </row>
    <row r="412" spans="2:9" x14ac:dyDescent="0.3">
      <c r="B412" s="55" t="s">
        <v>132</v>
      </c>
      <c r="C412" s="47" t="s">
        <v>118</v>
      </c>
      <c r="D412" s="160"/>
      <c r="E412" s="160"/>
      <c r="F412" s="160">
        <v>1</v>
      </c>
      <c r="G412" s="160">
        <v>1</v>
      </c>
      <c r="H412" s="160"/>
      <c r="I412" s="160"/>
    </row>
    <row r="413" spans="2:9" s="146" customFormat="1" x14ac:dyDescent="0.3">
      <c r="B413" s="55" t="s">
        <v>132</v>
      </c>
      <c r="C413" s="47" t="s">
        <v>330</v>
      </c>
      <c r="D413" s="47"/>
      <c r="E413" s="160">
        <v>1</v>
      </c>
      <c r="F413" s="254"/>
      <c r="G413" s="254"/>
      <c r="H413" s="160"/>
      <c r="I413" s="160"/>
    </row>
    <row r="414" spans="2:9" s="146" customFormat="1" x14ac:dyDescent="0.3">
      <c r="B414" s="55" t="s">
        <v>132</v>
      </c>
      <c r="C414" s="47" t="s">
        <v>331</v>
      </c>
      <c r="D414" s="47"/>
      <c r="E414" s="160">
        <v>1</v>
      </c>
      <c r="F414" s="254"/>
      <c r="G414" s="254"/>
      <c r="H414" s="160"/>
      <c r="I414" s="160"/>
    </row>
    <row r="415" spans="2:9" s="146" customFormat="1" x14ac:dyDescent="0.3">
      <c r="B415" s="55" t="s">
        <v>132</v>
      </c>
      <c r="C415" s="47" t="s">
        <v>332</v>
      </c>
      <c r="D415" s="47"/>
      <c r="E415" s="160">
        <v>1</v>
      </c>
      <c r="F415" s="254"/>
      <c r="G415" s="254"/>
      <c r="H415" s="160"/>
      <c r="I415" s="160"/>
    </row>
    <row r="416" spans="2:9" x14ac:dyDescent="0.3">
      <c r="B416" s="55" t="s">
        <v>291</v>
      </c>
      <c r="C416" s="47" t="s">
        <v>333</v>
      </c>
      <c r="D416" s="47"/>
      <c r="E416" s="50" t="s">
        <v>335</v>
      </c>
      <c r="F416" s="254"/>
      <c r="G416" s="254"/>
      <c r="H416" s="50"/>
      <c r="I416" s="50"/>
    </row>
    <row r="417" spans="2:9" x14ac:dyDescent="0.3">
      <c r="B417" s="55" t="s">
        <v>132</v>
      </c>
      <c r="C417" s="47" t="s">
        <v>334</v>
      </c>
      <c r="D417" s="47"/>
      <c r="E417" s="50">
        <v>3</v>
      </c>
      <c r="F417" s="254"/>
      <c r="G417" s="254"/>
      <c r="H417" s="50"/>
      <c r="I417" s="50"/>
    </row>
    <row r="418" spans="2:9" ht="24.75" customHeight="1" x14ac:dyDescent="0.3">
      <c r="B418" s="45" t="s">
        <v>111</v>
      </c>
      <c r="C418" s="159"/>
      <c r="D418" s="151"/>
      <c r="E418" s="61">
        <v>1100000</v>
      </c>
      <c r="F418" s="51">
        <v>3504797.8</v>
      </c>
      <c r="G418" s="51">
        <v>3504797.8</v>
      </c>
      <c r="H418" s="51"/>
      <c r="I418" s="61"/>
    </row>
    <row r="419" spans="2:9" s="146" customFormat="1" ht="24.75" customHeight="1" x14ac:dyDescent="0.3">
      <c r="B419" s="164"/>
      <c r="C419" s="145"/>
      <c r="D419" s="165"/>
      <c r="E419" s="166"/>
      <c r="F419" s="163"/>
      <c r="G419" s="163"/>
      <c r="H419" s="163"/>
      <c r="I419" s="166"/>
    </row>
    <row r="420" spans="2:9" s="146" customFormat="1" ht="24.75" customHeight="1" x14ac:dyDescent="0.3">
      <c r="B420" s="164"/>
      <c r="C420" s="145"/>
      <c r="D420" s="165"/>
      <c r="E420" s="166"/>
      <c r="F420" s="163"/>
      <c r="G420" s="163"/>
      <c r="H420" s="163"/>
      <c r="I420" s="166"/>
    </row>
    <row r="421" spans="2:9" x14ac:dyDescent="0.3">
      <c r="B421" s="33" t="s">
        <v>97</v>
      </c>
      <c r="C421" s="9"/>
      <c r="E421" s="9"/>
      <c r="F421" s="35"/>
      <c r="G421" s="9"/>
      <c r="H421" s="9"/>
    </row>
    <row r="422" spans="2:9" x14ac:dyDescent="0.3">
      <c r="B422" s="33"/>
      <c r="C422" s="9"/>
      <c r="E422" s="9"/>
      <c r="F422" s="35"/>
      <c r="G422" s="9"/>
      <c r="H422" s="9"/>
    </row>
    <row r="423" spans="2:9" x14ac:dyDescent="0.3">
      <c r="B423" s="41" t="s">
        <v>104</v>
      </c>
      <c r="C423" s="41" t="s">
        <v>98</v>
      </c>
      <c r="E423" s="9"/>
      <c r="F423" s="35"/>
      <c r="G423" s="9"/>
      <c r="H423" s="9"/>
    </row>
    <row r="424" spans="2:9" ht="35.25" customHeight="1" x14ac:dyDescent="0.3">
      <c r="B424" s="38">
        <v>1220</v>
      </c>
      <c r="C424" s="42" t="s">
        <v>414</v>
      </c>
      <c r="D424" s="130"/>
      <c r="E424" s="131"/>
      <c r="F424" s="132"/>
      <c r="G424" s="133"/>
    </row>
    <row r="425" spans="2:9" s="146" customFormat="1" ht="24.75" customHeight="1" x14ac:dyDescent="0.3">
      <c r="B425" s="164"/>
      <c r="C425" s="145"/>
      <c r="D425" s="165"/>
      <c r="E425" s="166"/>
      <c r="F425" s="163"/>
      <c r="G425" s="163"/>
      <c r="H425" s="163"/>
      <c r="I425" s="166"/>
    </row>
    <row r="426" spans="2:9" x14ac:dyDescent="0.3">
      <c r="B426" s="48" t="s">
        <v>114</v>
      </c>
      <c r="C426" s="9"/>
      <c r="E426" s="9"/>
      <c r="F426" s="2"/>
      <c r="I426" s="9"/>
    </row>
    <row r="427" spans="2:9" ht="17.25" customHeight="1" x14ac:dyDescent="0.3"/>
    <row r="428" spans="2:9" x14ac:dyDescent="0.3">
      <c r="B428" s="43" t="s">
        <v>105</v>
      </c>
      <c r="C428" s="38">
        <v>1220</v>
      </c>
      <c r="D428" s="270" t="s">
        <v>113</v>
      </c>
      <c r="E428" s="270"/>
      <c r="F428" s="270"/>
      <c r="G428" s="270"/>
      <c r="H428" s="270"/>
      <c r="I428" s="270"/>
    </row>
    <row r="429" spans="2:9" ht="15" customHeight="1" x14ac:dyDescent="0.3">
      <c r="B429" s="43" t="s">
        <v>106</v>
      </c>
      <c r="C429" s="38">
        <v>31002</v>
      </c>
      <c r="D429" s="271" t="s">
        <v>287</v>
      </c>
      <c r="E429" s="271" t="s">
        <v>253</v>
      </c>
      <c r="F429" s="271" t="s">
        <v>101</v>
      </c>
      <c r="G429" s="271" t="s">
        <v>50</v>
      </c>
      <c r="H429" s="271" t="s">
        <v>254</v>
      </c>
      <c r="I429" s="271" t="s">
        <v>103</v>
      </c>
    </row>
    <row r="430" spans="2:9" x14ac:dyDescent="0.3">
      <c r="B430" s="43" t="s">
        <v>107</v>
      </c>
      <c r="C430" s="47" t="s">
        <v>163</v>
      </c>
      <c r="D430" s="271"/>
      <c r="E430" s="271"/>
      <c r="F430" s="271"/>
      <c r="G430" s="271"/>
      <c r="H430" s="271"/>
      <c r="I430" s="271"/>
    </row>
    <row r="431" spans="2:9" x14ac:dyDescent="0.3">
      <c r="B431" s="43" t="s">
        <v>108</v>
      </c>
      <c r="C431" s="47" t="s">
        <v>412</v>
      </c>
      <c r="D431" s="271"/>
      <c r="E431" s="271"/>
      <c r="F431" s="271"/>
      <c r="G431" s="271"/>
      <c r="H431" s="271"/>
      <c r="I431" s="271"/>
    </row>
    <row r="432" spans="2:9" ht="27" x14ac:dyDescent="0.3">
      <c r="B432" s="43" t="s">
        <v>109</v>
      </c>
      <c r="C432" s="47" t="s">
        <v>413</v>
      </c>
      <c r="D432" s="271"/>
      <c r="E432" s="271"/>
      <c r="F432" s="271"/>
      <c r="G432" s="271"/>
      <c r="H432" s="271"/>
      <c r="I432" s="271"/>
    </row>
    <row r="433" spans="2:9" s="146" customFormat="1" x14ac:dyDescent="0.3">
      <c r="B433" s="167" t="s">
        <v>110</v>
      </c>
      <c r="C433" s="115" t="s">
        <v>329</v>
      </c>
      <c r="D433" s="271"/>
      <c r="E433" s="271"/>
      <c r="F433" s="271"/>
      <c r="G433" s="271"/>
      <c r="H433" s="271"/>
      <c r="I433" s="271"/>
    </row>
    <row r="434" spans="2:9" x14ac:dyDescent="0.3">
      <c r="B434" s="154"/>
      <c r="C434" s="162" t="s">
        <v>112</v>
      </c>
      <c r="D434" s="271"/>
      <c r="E434" s="271"/>
      <c r="F434" s="271"/>
      <c r="G434" s="271"/>
      <c r="H434" s="271"/>
      <c r="I434" s="271"/>
    </row>
    <row r="435" spans="2:9" x14ac:dyDescent="0.3">
      <c r="B435" s="262" t="s">
        <v>415</v>
      </c>
      <c r="C435" s="263"/>
      <c r="D435" s="160"/>
      <c r="E435" s="160"/>
      <c r="F435" s="160"/>
      <c r="G435" s="160"/>
      <c r="H435" s="160"/>
      <c r="I435" s="160"/>
    </row>
    <row r="436" spans="2:9" ht="24.75" customHeight="1" x14ac:dyDescent="0.3">
      <c r="B436" s="45" t="s">
        <v>111</v>
      </c>
      <c r="C436" s="159"/>
      <c r="D436" s="151">
        <v>1955000</v>
      </c>
      <c r="E436" s="61"/>
      <c r="F436" s="51"/>
      <c r="G436" s="51"/>
      <c r="H436" s="52"/>
      <c r="I436" s="61"/>
    </row>
    <row r="437" spans="2:9" ht="17.25" customHeight="1" x14ac:dyDescent="0.3"/>
    <row r="438" spans="2:9" ht="17.25" customHeight="1" x14ac:dyDescent="0.3"/>
    <row r="439" spans="2:9" ht="17.25" customHeight="1" x14ac:dyDescent="0.3"/>
    <row r="440" spans="2:9" ht="17.25" customHeight="1" x14ac:dyDescent="0.3"/>
    <row r="441" spans="2:9" ht="17.25" customHeight="1" x14ac:dyDescent="0.3"/>
    <row r="442" spans="2:9" ht="17.25" customHeight="1" x14ac:dyDescent="0.3"/>
    <row r="443" spans="2:9" ht="17.25" customHeight="1" x14ac:dyDescent="0.3"/>
    <row r="444" spans="2:9" ht="17.25" customHeight="1" x14ac:dyDescent="0.3"/>
    <row r="445" spans="2:9" ht="17.25" customHeight="1" x14ac:dyDescent="0.3"/>
    <row r="446" spans="2:9" ht="17.25" customHeight="1" x14ac:dyDescent="0.3"/>
    <row r="447" spans="2:9" ht="17.25" customHeight="1" x14ac:dyDescent="0.3"/>
    <row r="448" spans="2:9" ht="17.25" customHeight="1" x14ac:dyDescent="0.3"/>
    <row r="449" ht="17.25" customHeight="1" x14ac:dyDescent="0.3"/>
    <row r="450" ht="17.25" customHeight="1" x14ac:dyDescent="0.3"/>
    <row r="451" ht="17.25" customHeight="1" x14ac:dyDescent="0.3"/>
    <row r="452" ht="17.25" customHeight="1" x14ac:dyDescent="0.3"/>
    <row r="453" ht="17.25" customHeight="1" x14ac:dyDescent="0.3"/>
    <row r="454" ht="17.25" customHeight="1" x14ac:dyDescent="0.3"/>
    <row r="455" ht="17.25" customHeight="1" x14ac:dyDescent="0.3"/>
    <row r="456" ht="17.25" customHeight="1" x14ac:dyDescent="0.3"/>
    <row r="457" ht="17.25" customHeight="1" x14ac:dyDescent="0.3"/>
    <row r="458" ht="17.25" customHeight="1" x14ac:dyDescent="0.3"/>
    <row r="459" ht="17.25" customHeight="1" x14ac:dyDescent="0.3"/>
    <row r="460" ht="17.25" customHeight="1" x14ac:dyDescent="0.3"/>
    <row r="461" ht="17.25" customHeight="1" x14ac:dyDescent="0.3"/>
    <row r="462" ht="17.25" customHeight="1" x14ac:dyDescent="0.3"/>
    <row r="463" ht="17.25" customHeight="1" x14ac:dyDescent="0.3"/>
    <row r="464" ht="17.25" customHeight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</sheetData>
  <mergeCells count="203">
    <mergeCell ref="G255:G259"/>
    <mergeCell ref="H255:H259"/>
    <mergeCell ref="I255:I259"/>
    <mergeCell ref="D428:I428"/>
    <mergeCell ref="D429:D434"/>
    <mergeCell ref="E429:E434"/>
    <mergeCell ref="F429:F434"/>
    <mergeCell ref="G429:G434"/>
    <mergeCell ref="H429:H434"/>
    <mergeCell ref="I429:I434"/>
    <mergeCell ref="B104:C104"/>
    <mergeCell ref="B355:C355"/>
    <mergeCell ref="D363:I363"/>
    <mergeCell ref="D364:D368"/>
    <mergeCell ref="E364:E368"/>
    <mergeCell ref="F364:F368"/>
    <mergeCell ref="G364:G368"/>
    <mergeCell ref="H364:H368"/>
    <mergeCell ref="I364:I368"/>
    <mergeCell ref="I356:I359"/>
    <mergeCell ref="B339:C339"/>
    <mergeCell ref="D349:I349"/>
    <mergeCell ref="D350:D354"/>
    <mergeCell ref="E350:E354"/>
    <mergeCell ref="F350:F354"/>
    <mergeCell ref="I104:I107"/>
    <mergeCell ref="G350:G354"/>
    <mergeCell ref="H350:H354"/>
    <mergeCell ref="I350:I354"/>
    <mergeCell ref="D333:I333"/>
    <mergeCell ref="G334:G338"/>
    <mergeCell ref="D171:I171"/>
    <mergeCell ref="G172:G176"/>
    <mergeCell ref="D140:I140"/>
    <mergeCell ref="G99:G103"/>
    <mergeCell ref="H99:H103"/>
    <mergeCell ref="I99:I103"/>
    <mergeCell ref="B70:C70"/>
    <mergeCell ref="D83:I83"/>
    <mergeCell ref="D84:D88"/>
    <mergeCell ref="E84:E88"/>
    <mergeCell ref="F84:F88"/>
    <mergeCell ref="G84:G88"/>
    <mergeCell ref="H84:H88"/>
    <mergeCell ref="I84:I88"/>
    <mergeCell ref="I71:I79"/>
    <mergeCell ref="I90:I94"/>
    <mergeCell ref="B89:C89"/>
    <mergeCell ref="D98:I98"/>
    <mergeCell ref="D99:D103"/>
    <mergeCell ref="E99:E103"/>
    <mergeCell ref="F99:F103"/>
    <mergeCell ref="B21:C21"/>
    <mergeCell ref="D16:D20"/>
    <mergeCell ref="E16:E20"/>
    <mergeCell ref="F16:F20"/>
    <mergeCell ref="G16:G20"/>
    <mergeCell ref="D15:I15"/>
    <mergeCell ref="C137:D137"/>
    <mergeCell ref="C146:D146"/>
    <mergeCell ref="C163:D163"/>
    <mergeCell ref="B46:C46"/>
    <mergeCell ref="D40:I40"/>
    <mergeCell ref="D65:D69"/>
    <mergeCell ref="E65:E69"/>
    <mergeCell ref="F65:F69"/>
    <mergeCell ref="G65:G69"/>
    <mergeCell ref="H65:H69"/>
    <mergeCell ref="I65:I69"/>
    <mergeCell ref="D64:I64"/>
    <mergeCell ref="I47:I59"/>
    <mergeCell ref="H158:H162"/>
    <mergeCell ref="I158:I162"/>
    <mergeCell ref="D41:D45"/>
    <mergeCell ref="E41:E45"/>
    <mergeCell ref="F41:F45"/>
    <mergeCell ref="G41:G45"/>
    <mergeCell ref="H41:H45"/>
    <mergeCell ref="I41:I45"/>
    <mergeCell ref="H16:H20"/>
    <mergeCell ref="I16:I20"/>
    <mergeCell ref="I22:I36"/>
    <mergeCell ref="D405:I405"/>
    <mergeCell ref="D406:D411"/>
    <mergeCell ref="E406:E411"/>
    <mergeCell ref="F406:F411"/>
    <mergeCell ref="G406:G411"/>
    <mergeCell ref="H406:H411"/>
    <mergeCell ref="I406:I411"/>
    <mergeCell ref="I393:I398"/>
    <mergeCell ref="D378:I378"/>
    <mergeCell ref="D379:D384"/>
    <mergeCell ref="E379:E384"/>
    <mergeCell ref="F379:F384"/>
    <mergeCell ref="G379:G384"/>
    <mergeCell ref="H379:H384"/>
    <mergeCell ref="I379:I384"/>
    <mergeCell ref="H172:H176"/>
    <mergeCell ref="I172:I176"/>
    <mergeCell ref="D157:I157"/>
    <mergeCell ref="D112:I112"/>
    <mergeCell ref="D113:D117"/>
    <mergeCell ref="E113:E117"/>
    <mergeCell ref="F113:F117"/>
    <mergeCell ref="G113:G117"/>
    <mergeCell ref="H113:H117"/>
    <mergeCell ref="I113:I117"/>
    <mergeCell ref="D172:D176"/>
    <mergeCell ref="E172:E176"/>
    <mergeCell ref="F172:F176"/>
    <mergeCell ref="D141:D145"/>
    <mergeCell ref="E141:E145"/>
    <mergeCell ref="F141:F145"/>
    <mergeCell ref="G141:G145"/>
    <mergeCell ref="H141:H145"/>
    <mergeCell ref="I141:I145"/>
    <mergeCell ref="D158:D162"/>
    <mergeCell ref="E158:E162"/>
    <mergeCell ref="F158:F162"/>
    <mergeCell ref="G158:G162"/>
    <mergeCell ref="F199:F203"/>
    <mergeCell ref="G199:G203"/>
    <mergeCell ref="H199:H203"/>
    <mergeCell ref="D185:I185"/>
    <mergeCell ref="D186:D190"/>
    <mergeCell ref="E186:E190"/>
    <mergeCell ref="F186:F190"/>
    <mergeCell ref="G186:G190"/>
    <mergeCell ref="H186:H190"/>
    <mergeCell ref="I186:I190"/>
    <mergeCell ref="I199:I203"/>
    <mergeCell ref="D214:D218"/>
    <mergeCell ref="E214:E218"/>
    <mergeCell ref="F214:F218"/>
    <mergeCell ref="G214:G218"/>
    <mergeCell ref="H214:H218"/>
    <mergeCell ref="I214:I218"/>
    <mergeCell ref="H334:H338"/>
    <mergeCell ref="I334:I338"/>
    <mergeCell ref="D280:I280"/>
    <mergeCell ref="I318:I322"/>
    <mergeCell ref="D334:D338"/>
    <mergeCell ref="E334:E338"/>
    <mergeCell ref="F334:F338"/>
    <mergeCell ref="D243:I243"/>
    <mergeCell ref="D244:D248"/>
    <mergeCell ref="E244:E248"/>
    <mergeCell ref="F244:F248"/>
    <mergeCell ref="G244:G248"/>
    <mergeCell ref="H244:H248"/>
    <mergeCell ref="I244:I248"/>
    <mergeCell ref="D254:I254"/>
    <mergeCell ref="D255:D259"/>
    <mergeCell ref="E255:E259"/>
    <mergeCell ref="F255:F259"/>
    <mergeCell ref="D213:I213"/>
    <mergeCell ref="D198:I198"/>
    <mergeCell ref="D199:D203"/>
    <mergeCell ref="E199:E203"/>
    <mergeCell ref="J379:J384"/>
    <mergeCell ref="D227:I227"/>
    <mergeCell ref="D228:D232"/>
    <mergeCell ref="E228:E232"/>
    <mergeCell ref="F228:F232"/>
    <mergeCell ref="G228:G232"/>
    <mergeCell ref="H228:H232"/>
    <mergeCell ref="I228:I232"/>
    <mergeCell ref="D265:I265"/>
    <mergeCell ref="D266:D270"/>
    <mergeCell ref="E266:E270"/>
    <mergeCell ref="F266:F270"/>
    <mergeCell ref="G266:G270"/>
    <mergeCell ref="H266:H270"/>
    <mergeCell ref="I266:I270"/>
    <mergeCell ref="D318:D322"/>
    <mergeCell ref="E318:E322"/>
    <mergeCell ref="F318:F322"/>
    <mergeCell ref="G318:G322"/>
    <mergeCell ref="H318:H322"/>
    <mergeCell ref="B435:C435"/>
    <mergeCell ref="B323:C323"/>
    <mergeCell ref="D281:D285"/>
    <mergeCell ref="E281:E285"/>
    <mergeCell ref="F281:F285"/>
    <mergeCell ref="G281:G285"/>
    <mergeCell ref="H281:H285"/>
    <mergeCell ref="I281:I285"/>
    <mergeCell ref="D305:I305"/>
    <mergeCell ref="D306:D310"/>
    <mergeCell ref="E306:E310"/>
    <mergeCell ref="F306:F310"/>
    <mergeCell ref="G306:G310"/>
    <mergeCell ref="H306:H310"/>
    <mergeCell ref="I306:I310"/>
    <mergeCell ref="B311:C311"/>
    <mergeCell ref="D317:I317"/>
    <mergeCell ref="B369:C369"/>
    <mergeCell ref="D392:I392"/>
    <mergeCell ref="D393:D398"/>
    <mergeCell ref="E393:E398"/>
    <mergeCell ref="F393:F398"/>
    <mergeCell ref="G393:G398"/>
    <mergeCell ref="H393:H398"/>
  </mergeCells>
  <pageMargins left="0.25" right="0.25" top="0.75" bottom="0.75" header="0.3" footer="0.3"/>
  <pageSetup paperSize="9" scale="53" orientation="landscape" r:id="rId1"/>
  <rowBreaks count="1" manualBreakCount="1">
    <brk id="40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33"/>
  <sheetViews>
    <sheetView topLeftCell="A10" zoomScaleNormal="100" workbookViewId="0">
      <selection activeCell="L26" sqref="L26"/>
    </sheetView>
  </sheetViews>
  <sheetFormatPr defaultRowHeight="15" x14ac:dyDescent="0.25"/>
  <cols>
    <col min="1" max="1" width="9.140625" style="217"/>
    <col min="2" max="2" width="14.140625" style="217" customWidth="1"/>
    <col min="3" max="3" width="49.85546875" style="217" customWidth="1"/>
    <col min="4" max="4" width="16.28515625" style="217" bestFit="1" customWidth="1"/>
    <col min="5" max="5" width="12.140625" style="219" customWidth="1"/>
    <col min="6" max="6" width="15.28515625" style="217" bestFit="1" customWidth="1"/>
    <col min="7" max="7" width="15.5703125" style="217" bestFit="1" customWidth="1"/>
    <col min="8" max="8" width="16.28515625" style="217" bestFit="1" customWidth="1"/>
    <col min="9" max="9" width="16.7109375" style="219" bestFit="1" customWidth="1"/>
    <col min="10" max="10" width="16.140625" style="217" customWidth="1"/>
    <col min="11" max="11" width="13" style="217" bestFit="1" customWidth="1"/>
    <col min="12" max="12" width="16.42578125" style="217" customWidth="1"/>
    <col min="13" max="13" width="16.28515625" style="217" bestFit="1" customWidth="1"/>
    <col min="14" max="14" width="12.28515625" style="217" customWidth="1"/>
    <col min="15" max="15" width="12.85546875" style="217" bestFit="1" customWidth="1"/>
    <col min="16" max="16" width="14.5703125" style="217" bestFit="1" customWidth="1"/>
    <col min="17" max="17" width="15.85546875" style="217" bestFit="1" customWidth="1"/>
    <col min="18" max="18" width="12.5703125" style="217" bestFit="1" customWidth="1"/>
    <col min="19" max="19" width="9.140625" style="217"/>
    <col min="20" max="20" width="15" style="217" bestFit="1" customWidth="1"/>
    <col min="21" max="21" width="11.42578125" style="217" bestFit="1" customWidth="1"/>
    <col min="22" max="24" width="11.42578125" style="217" customWidth="1"/>
    <col min="25" max="29" width="9.140625" style="217"/>
    <col min="30" max="30" width="11.28515625" style="217" bestFit="1" customWidth="1"/>
    <col min="31" max="31" width="11.28515625" style="217" customWidth="1"/>
    <col min="32" max="32" width="12.5703125" style="217" bestFit="1" customWidth="1"/>
    <col min="33" max="16384" width="9.140625" style="217"/>
  </cols>
  <sheetData>
    <row r="4" spans="1:39" ht="17.25" x14ac:dyDescent="0.25">
      <c r="A4" s="218" t="s">
        <v>170</v>
      </c>
    </row>
    <row r="5" spans="1:39" ht="17.25" x14ac:dyDescent="0.25">
      <c r="A5" s="218"/>
    </row>
    <row r="6" spans="1:39" ht="16.5" customHeight="1" x14ac:dyDescent="0.25">
      <c r="A6" s="293" t="s">
        <v>1</v>
      </c>
      <c r="B6" s="293"/>
      <c r="C6" s="293" t="s">
        <v>2</v>
      </c>
      <c r="D6" s="294" t="s">
        <v>171</v>
      </c>
      <c r="E6" s="295"/>
      <c r="F6" s="295"/>
      <c r="G6" s="295"/>
      <c r="H6" s="296"/>
      <c r="I6" s="293" t="s">
        <v>172</v>
      </c>
      <c r="J6" s="293"/>
      <c r="K6" s="293"/>
      <c r="L6" s="293"/>
      <c r="M6" s="293"/>
      <c r="N6" s="293"/>
      <c r="O6" s="293"/>
      <c r="P6" s="293"/>
      <c r="Q6" s="293"/>
      <c r="R6" s="293" t="s">
        <v>173</v>
      </c>
      <c r="S6" s="293"/>
      <c r="T6" s="293"/>
      <c r="U6" s="293"/>
      <c r="V6" s="243"/>
      <c r="W6" s="243"/>
      <c r="X6" s="243"/>
      <c r="Y6" s="293" t="s">
        <v>119</v>
      </c>
      <c r="Z6" s="293"/>
      <c r="AA6" s="293"/>
      <c r="AB6" s="293"/>
      <c r="AC6" s="293"/>
      <c r="AD6" s="293"/>
      <c r="AE6" s="243"/>
      <c r="AF6" s="293" t="s">
        <v>174</v>
      </c>
      <c r="AG6" s="293"/>
      <c r="AH6" s="293"/>
      <c r="AI6" s="293"/>
      <c r="AJ6" s="293"/>
      <c r="AK6" s="293"/>
      <c r="AL6" s="228"/>
      <c r="AM6" s="228"/>
    </row>
    <row r="7" spans="1:39" ht="59.25" customHeight="1" x14ac:dyDescent="0.25">
      <c r="A7" s="293"/>
      <c r="B7" s="293"/>
      <c r="C7" s="293"/>
      <c r="D7" s="292" t="s">
        <v>175</v>
      </c>
      <c r="E7" s="300" t="s">
        <v>420</v>
      </c>
      <c r="F7" s="288" t="s">
        <v>421</v>
      </c>
      <c r="G7" s="288" t="s">
        <v>423</v>
      </c>
      <c r="H7" s="288" t="s">
        <v>426</v>
      </c>
      <c r="I7" s="297" t="s">
        <v>175</v>
      </c>
      <c r="J7" s="288" t="s">
        <v>420</v>
      </c>
      <c r="K7" s="288" t="s">
        <v>421</v>
      </c>
      <c r="L7" s="288" t="s">
        <v>422</v>
      </c>
      <c r="M7" s="288" t="s">
        <v>423</v>
      </c>
      <c r="N7" s="288" t="s">
        <v>424</v>
      </c>
      <c r="O7" s="288" t="s">
        <v>425</v>
      </c>
      <c r="P7" s="288" t="s">
        <v>426</v>
      </c>
      <c r="Q7" s="288" t="s">
        <v>427</v>
      </c>
      <c r="R7" s="292" t="s">
        <v>175</v>
      </c>
      <c r="S7" s="288" t="s">
        <v>420</v>
      </c>
      <c r="T7" s="288" t="s">
        <v>421</v>
      </c>
      <c r="U7" s="288" t="s">
        <v>423</v>
      </c>
      <c r="V7" s="288" t="s">
        <v>424</v>
      </c>
      <c r="W7" s="288" t="s">
        <v>425</v>
      </c>
      <c r="X7" s="288" t="s">
        <v>427</v>
      </c>
      <c r="Y7" s="292" t="s">
        <v>175</v>
      </c>
      <c r="Z7" s="288" t="s">
        <v>420</v>
      </c>
      <c r="AA7" s="288" t="s">
        <v>421</v>
      </c>
      <c r="AB7" s="288" t="s">
        <v>424</v>
      </c>
      <c r="AC7" s="288" t="s">
        <v>425</v>
      </c>
      <c r="AD7" s="288" t="s">
        <v>423</v>
      </c>
      <c r="AE7" s="288" t="s">
        <v>427</v>
      </c>
      <c r="AF7" s="292" t="s">
        <v>175</v>
      </c>
      <c r="AG7" s="288" t="s">
        <v>420</v>
      </c>
      <c r="AH7" s="288" t="s">
        <v>421</v>
      </c>
      <c r="AI7" s="288" t="s">
        <v>424</v>
      </c>
      <c r="AJ7" s="288" t="s">
        <v>425</v>
      </c>
      <c r="AK7" s="288" t="s">
        <v>423</v>
      </c>
      <c r="AL7" s="229"/>
      <c r="AM7" s="229"/>
    </row>
    <row r="8" spans="1:39" ht="38.25" customHeight="1" x14ac:dyDescent="0.25">
      <c r="A8" s="293"/>
      <c r="B8" s="293"/>
      <c r="C8" s="293"/>
      <c r="D8" s="292"/>
      <c r="E8" s="300"/>
      <c r="F8" s="288"/>
      <c r="G8" s="288"/>
      <c r="H8" s="288"/>
      <c r="I8" s="297"/>
      <c r="J8" s="288"/>
      <c r="K8" s="288"/>
      <c r="L8" s="288"/>
      <c r="M8" s="288"/>
      <c r="N8" s="288"/>
      <c r="O8" s="288"/>
      <c r="P8" s="288"/>
      <c r="Q8" s="288"/>
      <c r="R8" s="292"/>
      <c r="S8" s="288"/>
      <c r="T8" s="288"/>
      <c r="U8" s="288"/>
      <c r="V8" s="288"/>
      <c r="W8" s="288"/>
      <c r="X8" s="288"/>
      <c r="Y8" s="292"/>
      <c r="Z8" s="288"/>
      <c r="AA8" s="288"/>
      <c r="AB8" s="288"/>
      <c r="AC8" s="288"/>
      <c r="AD8" s="288"/>
      <c r="AE8" s="288"/>
      <c r="AF8" s="292"/>
      <c r="AG8" s="288"/>
      <c r="AH8" s="288"/>
      <c r="AI8" s="288"/>
      <c r="AJ8" s="288"/>
      <c r="AK8" s="288"/>
      <c r="AL8" s="229"/>
      <c r="AM8" s="229"/>
    </row>
    <row r="9" spans="1:39" ht="90.75" customHeight="1" x14ac:dyDescent="0.25">
      <c r="A9" s="289">
        <v>1043</v>
      </c>
      <c r="B9" s="290"/>
      <c r="C9" s="242" t="s">
        <v>208</v>
      </c>
      <c r="D9" s="203">
        <f>+E9+F9</f>
        <v>1979344.9000000001</v>
      </c>
      <c r="E9" s="203">
        <f>+E10+E11+E12+E14+E13+E15+E16+E17+E18</f>
        <v>1760991.2000000002</v>
      </c>
      <c r="F9" s="203">
        <f t="shared" ref="F9:H9" si="0">+F10+F11+F12+F14+F13+F15+F16+F17+F18</f>
        <v>218353.7</v>
      </c>
      <c r="G9" s="203">
        <f t="shared" si="0"/>
        <v>0</v>
      </c>
      <c r="H9" s="203">
        <f t="shared" si="0"/>
        <v>0</v>
      </c>
      <c r="I9" s="203">
        <f>+J9+K9+L9+M9+O9+P9+N9+Q9</f>
        <v>1303104</v>
      </c>
      <c r="J9" s="203">
        <f>+J10+J11+J12+J14+J13+J15+J16+J17+J18</f>
        <v>592000</v>
      </c>
      <c r="K9" s="203">
        <f t="shared" ref="K9:Q9" si="1">+K10+K11+K12+K14+K13+K15+K16+K17+K18</f>
        <v>606104</v>
      </c>
      <c r="L9" s="203">
        <f t="shared" si="1"/>
        <v>105000</v>
      </c>
      <c r="M9" s="203">
        <f t="shared" si="1"/>
        <v>0</v>
      </c>
      <c r="N9" s="203">
        <f t="shared" si="1"/>
        <v>0</v>
      </c>
      <c r="O9" s="203">
        <f t="shared" si="1"/>
        <v>0</v>
      </c>
      <c r="P9" s="203">
        <f t="shared" si="1"/>
        <v>0</v>
      </c>
      <c r="Q9" s="203">
        <f t="shared" si="1"/>
        <v>0</v>
      </c>
      <c r="R9" s="203">
        <f>+S9+T9+U9+X9</f>
        <v>3787200</v>
      </c>
      <c r="S9" s="203">
        <f>+S10+S11+S12+S14+S13+S15+S16+S17+S18</f>
        <v>580000</v>
      </c>
      <c r="T9" s="203">
        <f t="shared" ref="T9:W9" si="2">+T10+T11+T12+T14+T13+T15+T16+T17+T18</f>
        <v>3207200</v>
      </c>
      <c r="U9" s="203">
        <f t="shared" si="2"/>
        <v>0</v>
      </c>
      <c r="V9" s="203">
        <f t="shared" si="2"/>
        <v>0</v>
      </c>
      <c r="W9" s="203">
        <f t="shared" si="2"/>
        <v>0</v>
      </c>
      <c r="X9" s="203"/>
      <c r="Y9" s="203">
        <f>+Z9+AA9+AD9+AE9</f>
        <v>1493000</v>
      </c>
      <c r="Z9" s="203">
        <f>+Z10+Z11+Z12+Z14+Z13+Z15+Z16+Z17+Z18</f>
        <v>580000</v>
      </c>
      <c r="AA9" s="203">
        <f t="shared" ref="AA9:AD9" si="3">+AA10+AA11+AA12+AA14+AA13+AA15+AA16+AA17+AA18</f>
        <v>913000</v>
      </c>
      <c r="AB9" s="203">
        <f t="shared" si="3"/>
        <v>0</v>
      </c>
      <c r="AC9" s="203">
        <f t="shared" si="3"/>
        <v>0</v>
      </c>
      <c r="AD9" s="203">
        <f t="shared" si="3"/>
        <v>0</v>
      </c>
      <c r="AE9" s="203"/>
      <c r="AF9" s="203">
        <f>+AG9+AH9+AK9+AN9+AP9+AQ9+AO9+AR9</f>
        <v>1278200</v>
      </c>
      <c r="AG9" s="203">
        <f>+AG10+AG11+AG12+AG14+AG13+AG15+AG16+AG17+AG18</f>
        <v>580000</v>
      </c>
      <c r="AH9" s="203">
        <f t="shared" ref="AH9:AK9" si="4">+AH10+AH11+AH12+AH14+AH13+AH15+AH16+AH17+AH18</f>
        <v>698200</v>
      </c>
      <c r="AI9" s="203">
        <f t="shared" si="4"/>
        <v>0</v>
      </c>
      <c r="AJ9" s="203">
        <f t="shared" si="4"/>
        <v>0</v>
      </c>
      <c r="AK9" s="203">
        <f t="shared" si="4"/>
        <v>0</v>
      </c>
      <c r="AL9" s="226"/>
      <c r="AM9" s="226"/>
    </row>
    <row r="10" spans="1:39" ht="87.75" customHeight="1" x14ac:dyDescent="0.25">
      <c r="A10" s="242"/>
      <c r="B10" s="243" t="s">
        <v>58</v>
      </c>
      <c r="C10" s="204" t="s">
        <v>60</v>
      </c>
      <c r="D10" s="220"/>
      <c r="E10" s="203">
        <v>248648.6</v>
      </c>
      <c r="F10" s="202"/>
      <c r="G10" s="202"/>
      <c r="H10" s="202"/>
      <c r="I10" s="203"/>
      <c r="J10" s="203">
        <v>292000</v>
      </c>
      <c r="K10" s="201"/>
      <c r="L10" s="201"/>
      <c r="M10" s="201"/>
      <c r="N10" s="201"/>
      <c r="O10" s="201"/>
      <c r="P10" s="201"/>
      <c r="Q10" s="201"/>
      <c r="R10" s="201"/>
      <c r="S10" s="202">
        <v>280000</v>
      </c>
      <c r="T10" s="201"/>
      <c r="U10" s="202"/>
      <c r="V10" s="202"/>
      <c r="W10" s="202"/>
      <c r="X10" s="202"/>
      <c r="Y10" s="201"/>
      <c r="Z10" s="202">
        <v>280000</v>
      </c>
      <c r="AA10" s="201"/>
      <c r="AB10" s="201"/>
      <c r="AC10" s="201"/>
      <c r="AD10" s="202"/>
      <c r="AE10" s="202"/>
      <c r="AF10" s="201"/>
      <c r="AG10" s="202">
        <v>280000</v>
      </c>
      <c r="AH10" s="201"/>
      <c r="AI10" s="201"/>
      <c r="AJ10" s="201"/>
      <c r="AK10" s="202"/>
      <c r="AL10" s="230"/>
      <c r="AM10" s="230"/>
    </row>
    <row r="11" spans="1:39" ht="83.25" customHeight="1" x14ac:dyDescent="0.25">
      <c r="A11" s="242"/>
      <c r="B11" s="243" t="s">
        <v>65</v>
      </c>
      <c r="C11" s="204" t="s">
        <v>66</v>
      </c>
      <c r="D11" s="220"/>
      <c r="E11" s="203">
        <v>562012.5</v>
      </c>
      <c r="F11" s="204"/>
      <c r="G11" s="204"/>
      <c r="H11" s="204"/>
      <c r="I11" s="221"/>
      <c r="J11" s="240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26"/>
      <c r="AM11" s="226"/>
    </row>
    <row r="12" spans="1:39" ht="72.75" customHeight="1" x14ac:dyDescent="0.25">
      <c r="A12" s="242"/>
      <c r="B12" s="243" t="s">
        <v>68</v>
      </c>
      <c r="C12" s="204" t="s">
        <v>69</v>
      </c>
      <c r="D12" s="220"/>
      <c r="E12" s="203">
        <v>1027.8</v>
      </c>
      <c r="F12" s="204"/>
      <c r="G12" s="204"/>
      <c r="H12" s="204"/>
      <c r="I12" s="221"/>
      <c r="J12" s="240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26"/>
      <c r="AM12" s="226"/>
    </row>
    <row r="13" spans="1:39" ht="80.25" customHeight="1" x14ac:dyDescent="0.25">
      <c r="A13" s="242"/>
      <c r="B13" s="243" t="s">
        <v>71</v>
      </c>
      <c r="C13" s="204" t="s">
        <v>72</v>
      </c>
      <c r="D13" s="202"/>
      <c r="E13" s="206"/>
      <c r="F13" s="202">
        <v>218353.7</v>
      </c>
      <c r="G13" s="204"/>
      <c r="H13" s="204"/>
      <c r="I13" s="222"/>
      <c r="J13" s="240"/>
      <c r="K13" s="203">
        <f>170000-12000</f>
        <v>158000</v>
      </c>
      <c r="L13" s="204"/>
      <c r="M13" s="204"/>
      <c r="N13" s="204"/>
      <c r="O13" s="204"/>
      <c r="P13" s="204"/>
      <c r="Q13" s="204"/>
      <c r="R13" s="204"/>
      <c r="S13" s="204"/>
      <c r="T13" s="203">
        <v>523200</v>
      </c>
      <c r="U13" s="204"/>
      <c r="V13" s="204"/>
      <c r="W13" s="204"/>
      <c r="X13" s="204"/>
      <c r="Y13" s="204"/>
      <c r="Z13" s="204"/>
      <c r="AA13" s="203">
        <v>513000</v>
      </c>
      <c r="AB13" s="204"/>
      <c r="AC13" s="204"/>
      <c r="AD13" s="204"/>
      <c r="AE13" s="204"/>
      <c r="AF13" s="204"/>
      <c r="AG13" s="204"/>
      <c r="AH13" s="203">
        <v>298200</v>
      </c>
      <c r="AI13" s="204"/>
      <c r="AJ13" s="204"/>
      <c r="AK13" s="204"/>
      <c r="AL13" s="226"/>
      <c r="AM13" s="226"/>
    </row>
    <row r="14" spans="1:39" ht="84.75" customHeight="1" x14ac:dyDescent="0.25">
      <c r="A14" s="242"/>
      <c r="B14" s="243">
        <v>11008</v>
      </c>
      <c r="C14" s="204" t="s">
        <v>165</v>
      </c>
      <c r="D14" s="202"/>
      <c r="E14" s="203">
        <v>949302.3</v>
      </c>
      <c r="F14" s="204"/>
      <c r="G14" s="204"/>
      <c r="H14" s="204"/>
      <c r="I14" s="221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26"/>
      <c r="AM14" s="226"/>
    </row>
    <row r="15" spans="1:39" ht="89.25" customHeight="1" x14ac:dyDescent="0.25">
      <c r="A15" s="242"/>
      <c r="B15" s="243" t="s">
        <v>209</v>
      </c>
      <c r="C15" s="204" t="s">
        <v>210</v>
      </c>
      <c r="D15" s="204"/>
      <c r="E15" s="221"/>
      <c r="F15" s="204"/>
      <c r="G15" s="204"/>
      <c r="H15" s="204"/>
      <c r="I15" s="222"/>
      <c r="J15" s="203">
        <v>300000</v>
      </c>
      <c r="K15" s="203">
        <v>400000</v>
      </c>
      <c r="L15" s="204"/>
      <c r="M15" s="204"/>
      <c r="N15" s="204"/>
      <c r="O15" s="204"/>
      <c r="P15" s="204"/>
      <c r="Q15" s="204"/>
      <c r="R15" s="204"/>
      <c r="S15" s="203">
        <v>300000</v>
      </c>
      <c r="T15" s="203">
        <v>400000</v>
      </c>
      <c r="U15" s="204"/>
      <c r="V15" s="204"/>
      <c r="W15" s="204"/>
      <c r="X15" s="204"/>
      <c r="Y15" s="204"/>
      <c r="Z15" s="203">
        <v>300000</v>
      </c>
      <c r="AA15" s="203">
        <v>400000</v>
      </c>
      <c r="AB15" s="204"/>
      <c r="AC15" s="204"/>
      <c r="AD15" s="204"/>
      <c r="AE15" s="204"/>
      <c r="AF15" s="204"/>
      <c r="AG15" s="203">
        <v>300000</v>
      </c>
      <c r="AH15" s="203">
        <v>400000</v>
      </c>
      <c r="AI15" s="204"/>
      <c r="AJ15" s="204"/>
      <c r="AK15" s="204"/>
      <c r="AL15" s="226"/>
      <c r="AM15" s="226"/>
    </row>
    <row r="16" spans="1:39" ht="82.5" customHeight="1" x14ac:dyDescent="0.25">
      <c r="A16" s="242"/>
      <c r="B16" s="243" t="s">
        <v>211</v>
      </c>
      <c r="C16" s="204" t="s">
        <v>212</v>
      </c>
      <c r="D16" s="204"/>
      <c r="E16" s="221"/>
      <c r="F16" s="204"/>
      <c r="G16" s="204"/>
      <c r="H16" s="204"/>
      <c r="I16" s="222"/>
      <c r="J16" s="240"/>
      <c r="K16" s="204"/>
      <c r="L16" s="203">
        <v>105000</v>
      </c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26"/>
      <c r="AM16" s="226"/>
    </row>
    <row r="17" spans="1:39" ht="72.75" customHeight="1" x14ac:dyDescent="0.25">
      <c r="A17" s="242"/>
      <c r="B17" s="243">
        <v>11018</v>
      </c>
      <c r="C17" s="204" t="s">
        <v>446</v>
      </c>
      <c r="D17" s="204"/>
      <c r="E17" s="221"/>
      <c r="F17" s="204"/>
      <c r="G17" s="204"/>
      <c r="H17" s="204"/>
      <c r="I17" s="222"/>
      <c r="J17" s="240"/>
      <c r="K17" s="203">
        <v>14000</v>
      </c>
      <c r="L17" s="203"/>
      <c r="M17" s="204"/>
      <c r="N17" s="204"/>
      <c r="O17" s="204"/>
      <c r="P17" s="204"/>
      <c r="Q17" s="204"/>
      <c r="R17" s="204"/>
      <c r="S17" s="204"/>
      <c r="T17" s="203">
        <v>250000</v>
      </c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26"/>
      <c r="AM17" s="226"/>
    </row>
    <row r="18" spans="1:39" ht="72.75" customHeight="1" x14ac:dyDescent="0.25">
      <c r="A18" s="242"/>
      <c r="B18" s="243">
        <v>11019</v>
      </c>
      <c r="C18" s="204" t="s">
        <v>447</v>
      </c>
      <c r="D18" s="204"/>
      <c r="E18" s="221"/>
      <c r="F18" s="204"/>
      <c r="G18" s="204"/>
      <c r="H18" s="204"/>
      <c r="I18" s="222"/>
      <c r="J18" s="240"/>
      <c r="K18" s="203">
        <v>34104</v>
      </c>
      <c r="L18" s="203"/>
      <c r="M18" s="204"/>
      <c r="N18" s="204"/>
      <c r="O18" s="204"/>
      <c r="P18" s="204"/>
      <c r="Q18" s="204"/>
      <c r="R18" s="204"/>
      <c r="S18" s="203"/>
      <c r="T18" s="203">
        <v>2034000</v>
      </c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26"/>
      <c r="AM18" s="226"/>
    </row>
    <row r="19" spans="1:39" ht="87" customHeight="1" x14ac:dyDescent="0.25">
      <c r="A19" s="289" t="s">
        <v>81</v>
      </c>
      <c r="B19" s="290"/>
      <c r="C19" s="223" t="s">
        <v>82</v>
      </c>
      <c r="D19" s="203">
        <f>+G19</f>
        <v>1168367.3999999999</v>
      </c>
      <c r="E19" s="221"/>
      <c r="F19" s="204"/>
      <c r="G19" s="203">
        <f>+G20</f>
        <v>1168367.3999999999</v>
      </c>
      <c r="H19" s="204"/>
      <c r="I19" s="203">
        <f>+M19</f>
        <v>5233923.7</v>
      </c>
      <c r="J19" s="204"/>
      <c r="K19" s="204"/>
      <c r="L19" s="204"/>
      <c r="M19" s="203">
        <f>+M20</f>
        <v>5233923.7</v>
      </c>
      <c r="N19" s="204"/>
      <c r="O19" s="204"/>
      <c r="P19" s="204"/>
      <c r="Q19" s="204"/>
      <c r="R19" s="203">
        <v>6844153.7000000002</v>
      </c>
      <c r="S19" s="204"/>
      <c r="T19" s="204"/>
      <c r="U19" s="203">
        <v>6844153.7000000002</v>
      </c>
      <c r="V19" s="203"/>
      <c r="W19" s="203"/>
      <c r="X19" s="203"/>
      <c r="Y19" s="203">
        <v>7844153.7000000002</v>
      </c>
      <c r="Z19" s="204"/>
      <c r="AA19" s="204"/>
      <c r="AB19" s="204"/>
      <c r="AC19" s="204"/>
      <c r="AD19" s="203">
        <v>7844153.7000000002</v>
      </c>
      <c r="AE19" s="203"/>
      <c r="AF19" s="203">
        <v>7844153.7000000002</v>
      </c>
      <c r="AG19" s="204"/>
      <c r="AH19" s="204"/>
      <c r="AI19" s="204"/>
      <c r="AJ19" s="204"/>
      <c r="AK19" s="203">
        <v>7844153.7000000002</v>
      </c>
      <c r="AL19" s="205"/>
      <c r="AM19" s="205"/>
    </row>
    <row r="20" spans="1:39" ht="90" customHeight="1" x14ac:dyDescent="0.25">
      <c r="A20" s="242"/>
      <c r="B20" s="243" t="s">
        <v>11</v>
      </c>
      <c r="C20" s="216" t="s">
        <v>24</v>
      </c>
      <c r="E20" s="221"/>
      <c r="F20" s="204"/>
      <c r="G20" s="203">
        <v>1168367.3999999999</v>
      </c>
      <c r="H20" s="203"/>
      <c r="I20" s="203"/>
      <c r="J20" s="240"/>
      <c r="K20" s="204"/>
      <c r="L20" s="204"/>
      <c r="M20" s="203">
        <v>5233923.7</v>
      </c>
      <c r="N20" s="204"/>
      <c r="O20" s="204"/>
      <c r="P20" s="204"/>
      <c r="Q20" s="204"/>
      <c r="R20" s="204"/>
      <c r="S20" s="204"/>
      <c r="T20" s="204"/>
      <c r="U20" s="203">
        <v>6844153.7000000002</v>
      </c>
      <c r="V20" s="203"/>
      <c r="W20" s="203"/>
      <c r="X20" s="203"/>
      <c r="Y20" s="204"/>
      <c r="Z20" s="204"/>
      <c r="AA20" s="204"/>
      <c r="AB20" s="204"/>
      <c r="AC20" s="204"/>
      <c r="AD20" s="203">
        <v>7844153.7000000002</v>
      </c>
      <c r="AE20" s="203"/>
      <c r="AF20" s="204"/>
      <c r="AG20" s="204"/>
      <c r="AH20" s="204"/>
      <c r="AI20" s="204"/>
      <c r="AJ20" s="204"/>
      <c r="AK20" s="203">
        <v>7844153.7000000002</v>
      </c>
      <c r="AL20" s="205"/>
      <c r="AM20" s="205"/>
    </row>
    <row r="21" spans="1:39" ht="92.25" customHeight="1" x14ac:dyDescent="0.25">
      <c r="A21" s="289" t="s">
        <v>14</v>
      </c>
      <c r="B21" s="290"/>
      <c r="C21" s="223" t="s">
        <v>15</v>
      </c>
      <c r="D21" s="203">
        <f>+E21+F21</f>
        <v>417930.9</v>
      </c>
      <c r="E21" s="203">
        <f>+E22</f>
        <v>309991.8</v>
      </c>
      <c r="F21" s="203">
        <f>+F23</f>
        <v>107939.1</v>
      </c>
      <c r="G21" s="204"/>
      <c r="H21" s="204"/>
      <c r="I21" s="203">
        <f>+J21+K21+L21+M21+N21+O21+P21+Q21</f>
        <v>2461926.7999999998</v>
      </c>
      <c r="J21" s="203">
        <f>+J22</f>
        <v>346687.8</v>
      </c>
      <c r="K21" s="203">
        <f>+K23</f>
        <v>99279</v>
      </c>
      <c r="L21" s="204"/>
      <c r="M21" s="203"/>
      <c r="N21" s="203">
        <f>+N24</f>
        <v>200000</v>
      </c>
      <c r="O21" s="203">
        <f>+O24</f>
        <v>15960</v>
      </c>
      <c r="P21" s="203">
        <f>+P25</f>
        <v>700000</v>
      </c>
      <c r="Q21" s="203">
        <f>+Q26</f>
        <v>1100000</v>
      </c>
      <c r="R21" s="203">
        <f>+S21+T21+U21+V21+W21+X21</f>
        <v>3604076.8</v>
      </c>
      <c r="S21" s="203">
        <f>+S23</f>
        <v>99279</v>
      </c>
      <c r="T21" s="204"/>
      <c r="U21" s="204"/>
      <c r="V21" s="204"/>
      <c r="W21" s="204"/>
      <c r="X21" s="203">
        <v>3504797.8</v>
      </c>
      <c r="Y21" s="203">
        <f>+Z21+AA21+AB21+AC21+AD21+AE21</f>
        <v>3604076.8</v>
      </c>
      <c r="Z21" s="203">
        <v>99279</v>
      </c>
      <c r="AA21" s="204"/>
      <c r="AB21" s="204"/>
      <c r="AC21" s="204"/>
      <c r="AD21" s="204"/>
      <c r="AE21" s="203">
        <v>3504797.8</v>
      </c>
      <c r="AF21" s="203">
        <f>+AG21</f>
        <v>99279</v>
      </c>
      <c r="AG21" s="203">
        <v>99279</v>
      </c>
      <c r="AH21" s="204"/>
      <c r="AI21" s="204"/>
      <c r="AJ21" s="204"/>
      <c r="AK21" s="204"/>
      <c r="AL21" s="226"/>
      <c r="AM21" s="226"/>
    </row>
    <row r="22" spans="1:39" ht="81.75" customHeight="1" x14ac:dyDescent="0.25">
      <c r="A22" s="241"/>
      <c r="B22" s="243" t="s">
        <v>11</v>
      </c>
      <c r="C22" s="204" t="s">
        <v>16</v>
      </c>
      <c r="D22" s="203"/>
      <c r="E22" s="203">
        <v>309991.8</v>
      </c>
      <c r="F22" s="204"/>
      <c r="G22" s="204"/>
      <c r="H22" s="204"/>
      <c r="I22" s="203"/>
      <c r="J22" s="203">
        <v>346687.8</v>
      </c>
      <c r="K22" s="203">
        <f>+K24</f>
        <v>0</v>
      </c>
      <c r="L22" s="204"/>
      <c r="M22" s="204"/>
      <c r="N22" s="204"/>
      <c r="O22" s="204"/>
      <c r="P22" s="204"/>
      <c r="Q22" s="204"/>
      <c r="R22" s="203">
        <v>370000</v>
      </c>
      <c r="S22" s="204"/>
      <c r="T22" s="204"/>
      <c r="U22" s="204"/>
      <c r="V22" s="204"/>
      <c r="W22" s="204"/>
      <c r="X22" s="204"/>
      <c r="Y22" s="203">
        <v>400000</v>
      </c>
      <c r="Z22" s="204"/>
      <c r="AA22" s="204"/>
      <c r="AB22" s="204"/>
      <c r="AC22" s="204"/>
      <c r="AD22" s="204"/>
      <c r="AE22" s="204"/>
      <c r="AF22" s="203">
        <v>560000</v>
      </c>
      <c r="AG22" s="204"/>
      <c r="AH22" s="204"/>
      <c r="AI22" s="204"/>
      <c r="AJ22" s="204"/>
      <c r="AK22" s="204"/>
      <c r="AL22" s="226"/>
      <c r="AM22" s="226"/>
    </row>
    <row r="23" spans="1:39" ht="81.75" customHeight="1" x14ac:dyDescent="0.25">
      <c r="A23" s="241"/>
      <c r="B23" s="243" t="s">
        <v>12</v>
      </c>
      <c r="C23" s="204" t="s">
        <v>17</v>
      </c>
      <c r="D23" s="203"/>
      <c r="E23" s="221"/>
      <c r="F23" s="203">
        <v>107939.1</v>
      </c>
      <c r="G23" s="204"/>
      <c r="H23" s="204"/>
      <c r="I23" s="222"/>
      <c r="J23" s="240"/>
      <c r="K23" s="203">
        <v>99279</v>
      </c>
      <c r="L23" s="204"/>
      <c r="M23" s="204"/>
      <c r="N23" s="204"/>
      <c r="O23" s="204"/>
      <c r="P23" s="204"/>
      <c r="Q23" s="204"/>
      <c r="R23" s="203"/>
      <c r="S23" s="203">
        <v>99279</v>
      </c>
      <c r="T23" s="204"/>
      <c r="U23" s="204"/>
      <c r="V23" s="204"/>
      <c r="W23" s="204"/>
      <c r="X23" s="204"/>
      <c r="Y23" s="203"/>
      <c r="Z23" s="203">
        <v>99279</v>
      </c>
      <c r="AA23" s="204"/>
      <c r="AB23" s="204"/>
      <c r="AC23" s="204"/>
      <c r="AD23" s="204"/>
      <c r="AE23" s="204"/>
      <c r="AF23" s="204"/>
      <c r="AG23" s="203">
        <v>99279</v>
      </c>
      <c r="AH23" s="204"/>
      <c r="AI23" s="204"/>
      <c r="AJ23" s="204"/>
      <c r="AK23" s="204"/>
      <c r="AL23" s="226"/>
      <c r="AM23" s="226"/>
    </row>
    <row r="24" spans="1:39" ht="81.75" customHeight="1" x14ac:dyDescent="0.25">
      <c r="A24" s="241"/>
      <c r="B24" s="243" t="s">
        <v>58</v>
      </c>
      <c r="C24" s="204" t="s">
        <v>229</v>
      </c>
      <c r="D24" s="204"/>
      <c r="E24" s="221"/>
      <c r="F24" s="204"/>
      <c r="G24" s="204"/>
      <c r="H24" s="204"/>
      <c r="I24" s="203"/>
      <c r="J24" s="240"/>
      <c r="K24" s="204"/>
      <c r="L24" s="204"/>
      <c r="M24" s="204"/>
      <c r="N24" s="203">
        <v>200000</v>
      </c>
      <c r="O24" s="203">
        <v>15960</v>
      </c>
      <c r="P24" s="204"/>
      <c r="Q24" s="204"/>
      <c r="R24" s="203">
        <f>+S24+T24+U24+V24+W24</f>
        <v>215960</v>
      </c>
      <c r="S24" s="204"/>
      <c r="T24" s="204"/>
      <c r="U24" s="204"/>
      <c r="V24" s="203">
        <v>200000</v>
      </c>
      <c r="W24" s="203">
        <v>15960</v>
      </c>
      <c r="X24" s="203"/>
      <c r="Y24" s="203">
        <f>+Z24+AA24+AB24+AC24+AD24</f>
        <v>0</v>
      </c>
      <c r="Z24" s="204"/>
      <c r="AA24" s="204"/>
      <c r="AB24" s="204"/>
      <c r="AC24" s="204"/>
      <c r="AD24" s="204"/>
      <c r="AE24" s="204"/>
      <c r="AF24" s="203">
        <f>+AG24+AH24+AI24+AJ24+AK24</f>
        <v>215960</v>
      </c>
      <c r="AG24" s="204"/>
      <c r="AH24" s="204"/>
      <c r="AI24" s="203">
        <v>200000</v>
      </c>
      <c r="AJ24" s="203">
        <v>15960</v>
      </c>
      <c r="AK24" s="204"/>
      <c r="AL24" s="226"/>
      <c r="AM24" s="226"/>
    </row>
    <row r="25" spans="1:39" ht="81.75" customHeight="1" x14ac:dyDescent="0.25">
      <c r="A25" s="241"/>
      <c r="B25" s="243" t="s">
        <v>230</v>
      </c>
      <c r="C25" s="204" t="s">
        <v>231</v>
      </c>
      <c r="D25" s="204"/>
      <c r="E25" s="221"/>
      <c r="F25" s="204"/>
      <c r="G25" s="204"/>
      <c r="H25" s="204"/>
      <c r="I25" s="222"/>
      <c r="J25" s="240"/>
      <c r="K25" s="204"/>
      <c r="L25" s="204"/>
      <c r="M25" s="204"/>
      <c r="N25" s="204"/>
      <c r="O25" s="204"/>
      <c r="P25" s="203">
        <v>700000</v>
      </c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26"/>
      <c r="AM25" s="226"/>
    </row>
    <row r="26" spans="1:39" ht="92.25" customHeight="1" x14ac:dyDescent="0.25">
      <c r="A26" s="242"/>
      <c r="B26" s="243" t="s">
        <v>232</v>
      </c>
      <c r="C26" s="204" t="s">
        <v>233</v>
      </c>
      <c r="D26" s="204"/>
      <c r="E26" s="221"/>
      <c r="F26" s="204"/>
      <c r="G26" s="204"/>
      <c r="H26" s="204"/>
      <c r="I26" s="222"/>
      <c r="J26" s="240"/>
      <c r="K26" s="204"/>
      <c r="L26" s="204"/>
      <c r="M26" s="204"/>
      <c r="N26" s="204"/>
      <c r="O26" s="204"/>
      <c r="P26" s="204"/>
      <c r="Q26" s="203">
        <v>1100000</v>
      </c>
      <c r="R26" s="204"/>
      <c r="S26" s="204"/>
      <c r="T26" s="204"/>
      <c r="U26" s="204"/>
      <c r="V26" s="204"/>
      <c r="W26" s="204"/>
      <c r="X26" s="203">
        <v>3504797.8</v>
      </c>
      <c r="Y26" s="204"/>
      <c r="Z26" s="204"/>
      <c r="AA26" s="204"/>
      <c r="AB26" s="204"/>
      <c r="AC26" s="204"/>
      <c r="AD26" s="204"/>
      <c r="AE26" s="203">
        <v>3504797.8</v>
      </c>
      <c r="AF26" s="204"/>
      <c r="AG26" s="204"/>
      <c r="AH26" s="204"/>
      <c r="AI26" s="204"/>
      <c r="AJ26" s="204"/>
      <c r="AK26" s="204"/>
      <c r="AL26" s="226"/>
      <c r="AM26" s="226"/>
    </row>
    <row r="27" spans="1:39" ht="92.25" customHeight="1" x14ac:dyDescent="0.25">
      <c r="A27" s="298">
        <v>1220</v>
      </c>
      <c r="B27" s="299"/>
      <c r="C27" s="224" t="s">
        <v>273</v>
      </c>
      <c r="D27" s="203">
        <f>+H27</f>
        <v>1955000</v>
      </c>
      <c r="E27" s="221"/>
      <c r="F27" s="204"/>
      <c r="G27" s="204"/>
      <c r="H27" s="203">
        <f>+H28</f>
        <v>1955000</v>
      </c>
      <c r="I27" s="221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26"/>
      <c r="AM27" s="226"/>
    </row>
    <row r="28" spans="1:39" ht="89.25" customHeight="1" x14ac:dyDescent="0.25">
      <c r="A28" s="204"/>
      <c r="B28" s="225">
        <v>31002</v>
      </c>
      <c r="C28" s="204" t="s">
        <v>163</v>
      </c>
      <c r="E28" s="221"/>
      <c r="F28" s="204"/>
      <c r="G28" s="226"/>
      <c r="H28" s="203">
        <v>1955000</v>
      </c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26"/>
      <c r="AM28" s="226"/>
    </row>
    <row r="29" spans="1:39" ht="44.25" customHeight="1" x14ac:dyDescent="0.25">
      <c r="A29" s="204"/>
      <c r="B29" s="242"/>
      <c r="C29" s="242"/>
      <c r="D29" s="204"/>
      <c r="E29" s="221"/>
      <c r="F29" s="204"/>
      <c r="G29" s="204"/>
      <c r="H29" s="204"/>
      <c r="I29" s="221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26"/>
      <c r="AM29" s="226"/>
    </row>
    <row r="30" spans="1:39" ht="95.25" x14ac:dyDescent="0.25">
      <c r="A30" s="291" t="s">
        <v>175</v>
      </c>
      <c r="B30" s="291"/>
      <c r="C30" s="291"/>
      <c r="D30" s="203">
        <f>+D27+D21+D19+D9</f>
        <v>5520643.2000000002</v>
      </c>
      <c r="E30" s="203">
        <f>+E29+E27+E28+E26+E25+E24+E23+E22+E21+E20+E19+E18+E17+E16+E15+E14+E13+E11+E10+E9+E12</f>
        <v>4141966</v>
      </c>
      <c r="F30" s="203">
        <f t="shared" ref="F30:H30" si="5">+F29+F27+F28+F26+F25+F24+F23+F22+F21+F20+F19+F18+F17+F16+F15+F14+F13+F11+F10+F9+F12</f>
        <v>652585.60000000009</v>
      </c>
      <c r="G30" s="203">
        <f t="shared" si="5"/>
        <v>2336734.7999999998</v>
      </c>
      <c r="H30" s="203">
        <f t="shared" si="5"/>
        <v>3910000</v>
      </c>
      <c r="I30" s="203">
        <f t="shared" ref="I30:AF30" si="6">+I27+I21+I19+I9</f>
        <v>8998954.5</v>
      </c>
      <c r="J30" s="203">
        <f>+J29+J27+J28+J26+J25+J24+J23+J22+J21+J20+J19+J18+J17+J16+J15+J14+J13+J11+J10+J9+J12</f>
        <v>1877375.6</v>
      </c>
      <c r="K30" s="203">
        <f t="shared" ref="K30:S30" si="7">+K29+K27+K28+K26+K25+K24+K23+K22+K21+K20+K19+K18+K17+K16+K15+K14+K13+K11+K10+K9+K12</f>
        <v>1410766</v>
      </c>
      <c r="L30" s="203">
        <f t="shared" si="7"/>
        <v>210000</v>
      </c>
      <c r="M30" s="203">
        <f t="shared" si="7"/>
        <v>10467847.4</v>
      </c>
      <c r="N30" s="203">
        <f t="shared" si="7"/>
        <v>400000</v>
      </c>
      <c r="O30" s="203">
        <f t="shared" si="7"/>
        <v>31920</v>
      </c>
      <c r="P30" s="203">
        <f t="shared" si="7"/>
        <v>1400000</v>
      </c>
      <c r="Q30" s="203">
        <f t="shared" si="7"/>
        <v>2200000</v>
      </c>
      <c r="R30" s="203">
        <f t="shared" si="6"/>
        <v>14235430.5</v>
      </c>
      <c r="S30" s="203">
        <f t="shared" si="7"/>
        <v>1358558</v>
      </c>
      <c r="T30" s="203">
        <f t="shared" ref="T30" si="8">+T29+T27+T28+T26+T25+T24+T23+T22+T21+T20+T19+T18+T17+T16+T15+T14+T13+T11+T10+T9+T12</f>
        <v>6414400</v>
      </c>
      <c r="U30" s="203">
        <f t="shared" ref="U30" si="9">+U29+U27+U28+U26+U25+U24+U23+U22+U21+U20+U19+U18+U17+U16+U15+U14+U13+U11+U10+U9+U12</f>
        <v>13688307.4</v>
      </c>
      <c r="V30" s="203">
        <f t="shared" ref="V30" si="10">+V29+V27+V28+V26+V25+V24+V23+V22+V21+V20+V19+V18+V17+V16+V15+V14+V13+V11+V10+V9+V12</f>
        <v>200000</v>
      </c>
      <c r="W30" s="203">
        <f t="shared" ref="W30:Z30" si="11">+W29+W27+W28+W26+W25+W24+W23+W22+W21+W20+W19+W18+W17+W16+W15+W14+W13+W11+W10+W9+W12</f>
        <v>15960</v>
      </c>
      <c r="X30" s="203"/>
      <c r="Y30" s="203">
        <f t="shared" si="6"/>
        <v>12941230.5</v>
      </c>
      <c r="Z30" s="203">
        <f t="shared" si="11"/>
        <v>1358558</v>
      </c>
      <c r="AA30" s="203">
        <f t="shared" ref="AA30" si="12">+AA29+AA27+AA28+AA26+AA25+AA24+AA23+AA22+AA21+AA20+AA19+AA18+AA17+AA16+AA15+AA14+AA13+AA11+AA10+AA9+AA12</f>
        <v>1826000</v>
      </c>
      <c r="AB30" s="203">
        <f t="shared" ref="AB30" si="13">+AB29+AB27+AB28+AB26+AB25+AB24+AB23+AB22+AB21+AB20+AB19+AB18+AB17+AB16+AB15+AB14+AB13+AB11+AB10+AB9+AB12</f>
        <v>0</v>
      </c>
      <c r="AC30" s="203">
        <f t="shared" ref="AC30" si="14">+AC29+AC27+AC28+AC26+AC25+AC24+AC23+AC22+AC21+AC20+AC19+AC18+AC17+AC16+AC15+AC14+AC13+AC11+AC10+AC9+AC12</f>
        <v>0</v>
      </c>
      <c r="AD30" s="203">
        <f t="shared" ref="AD30:AG30" si="15">+AD29+AD27+AD28+AD26+AD25+AD24+AD23+AD22+AD21+AD20+AD19+AD18+AD17+AD16+AD15+AD14+AD13+AD11+AD10+AD9+AD12</f>
        <v>15688307.4</v>
      </c>
      <c r="AE30" s="203"/>
      <c r="AF30" s="203">
        <f t="shared" si="6"/>
        <v>9221632.6999999993</v>
      </c>
      <c r="AG30" s="203">
        <f t="shared" si="15"/>
        <v>1358558</v>
      </c>
      <c r="AH30" s="203">
        <f t="shared" ref="AH30" si="16">+AH29+AH27+AH28+AH26+AH25+AH24+AH23+AH22+AH21+AH20+AH19+AH18+AH17+AH16+AH15+AH14+AH13+AH11+AH10+AH9+AH12</f>
        <v>1396400</v>
      </c>
      <c r="AI30" s="203">
        <f t="shared" ref="AI30" si="17">+AI29+AI27+AI28+AI26+AI25+AI24+AI23+AI22+AI21+AI20+AI19+AI18+AI17+AI16+AI15+AI14+AI13+AI11+AI10+AI9+AI12</f>
        <v>200000</v>
      </c>
      <c r="AJ30" s="203">
        <f t="shared" ref="AJ30" si="18">+AJ29+AJ27+AJ28+AJ26+AJ25+AJ24+AJ23+AJ22+AJ21+AJ20+AJ19+AJ18+AJ17+AJ16+AJ15+AJ14+AJ13+AJ11+AJ10+AJ9+AJ12</f>
        <v>15960</v>
      </c>
      <c r="AK30" s="203">
        <f t="shared" ref="AK30" si="19">+AK29+AK27+AK28+AK26+AK25+AK24+AK23+AK22+AK21+AK20+AK19+AK18+AK17+AK16+AK15+AK14+AK13+AK11+AK10+AK9+AK12</f>
        <v>15688307.4</v>
      </c>
      <c r="AL30" s="226"/>
      <c r="AM30" s="226"/>
    </row>
    <row r="31" spans="1:39" x14ac:dyDescent="0.25">
      <c r="A31" s="227"/>
    </row>
    <row r="33" spans="1:1" x14ac:dyDescent="0.25">
      <c r="A33" s="217" t="s">
        <v>419</v>
      </c>
    </row>
  </sheetData>
  <mergeCells count="46">
    <mergeCell ref="A27:B27"/>
    <mergeCell ref="A19:B19"/>
    <mergeCell ref="A21:B21"/>
    <mergeCell ref="G7:G8"/>
    <mergeCell ref="H7:H8"/>
    <mergeCell ref="E7:E8"/>
    <mergeCell ref="F7:F8"/>
    <mergeCell ref="Y6:AD6"/>
    <mergeCell ref="S7:S8"/>
    <mergeCell ref="T7:T8"/>
    <mergeCell ref="U7:U8"/>
    <mergeCell ref="R7:R8"/>
    <mergeCell ref="V7:V8"/>
    <mergeCell ref="W7:W8"/>
    <mergeCell ref="AB7:AB8"/>
    <mergeCell ref="AC7:AC8"/>
    <mergeCell ref="X7:X8"/>
    <mergeCell ref="A30:C30"/>
    <mergeCell ref="Z7:Z8"/>
    <mergeCell ref="AA7:AA8"/>
    <mergeCell ref="AD7:AD8"/>
    <mergeCell ref="AF7:AF8"/>
    <mergeCell ref="A6:B8"/>
    <mergeCell ref="C6:C8"/>
    <mergeCell ref="Y7:Y8"/>
    <mergeCell ref="AF6:AK6"/>
    <mergeCell ref="D7:D8"/>
    <mergeCell ref="D6:H6"/>
    <mergeCell ref="Q7:Q8"/>
    <mergeCell ref="I6:Q6"/>
    <mergeCell ref="I7:I8"/>
    <mergeCell ref="AI7:AI8"/>
    <mergeCell ref="R6:U6"/>
    <mergeCell ref="AE7:AE8"/>
    <mergeCell ref="AJ7:AJ8"/>
    <mergeCell ref="AK7:AK8"/>
    <mergeCell ref="A9:B9"/>
    <mergeCell ref="AG7:AG8"/>
    <mergeCell ref="AH7:AH8"/>
    <mergeCell ref="O7:O8"/>
    <mergeCell ref="P7:P8"/>
    <mergeCell ref="J7:J8"/>
    <mergeCell ref="K7:K8"/>
    <mergeCell ref="L7:L8"/>
    <mergeCell ref="M7:M8"/>
    <mergeCell ref="N7:N8"/>
  </mergeCells>
  <phoneticPr fontId="3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zoomScale="115" zoomScaleNormal="115" zoomScaleSheetLayoutView="115" workbookViewId="0">
      <pane xSplit="3" ySplit="3" topLeftCell="D35" activePane="bottomRight" state="frozen"/>
      <selection pane="topRight" activeCell="D1" sqref="D1"/>
      <selection pane="bottomLeft" activeCell="A4" sqref="A4"/>
      <selection pane="bottomRight" activeCell="I11" sqref="I11"/>
    </sheetView>
  </sheetViews>
  <sheetFormatPr defaultRowHeight="13.5" x14ac:dyDescent="0.25"/>
  <cols>
    <col min="1" max="1" width="5.85546875" style="9" customWidth="1"/>
    <col min="2" max="2" width="9.140625" style="9"/>
    <col min="3" max="3" width="43.85546875" style="9" customWidth="1"/>
    <col min="4" max="4" width="7.28515625" style="9" customWidth="1"/>
    <col min="5" max="6" width="6.85546875" style="9" customWidth="1"/>
    <col min="7" max="7" width="14.7109375" style="9" customWidth="1"/>
    <col min="8" max="8" width="16" style="9" customWidth="1"/>
    <col min="9" max="10" width="16.42578125" style="9" customWidth="1"/>
    <col min="11" max="11" width="15.28515625" style="9" customWidth="1"/>
    <col min="12" max="255" width="9.140625" style="9"/>
    <col min="256" max="256" width="3.7109375" style="9" customWidth="1"/>
    <col min="257" max="257" width="9.140625" style="9"/>
    <col min="258" max="258" width="38.7109375" style="9" customWidth="1"/>
    <col min="259" max="261" width="0" style="9" hidden="1" customWidth="1"/>
    <col min="262" max="262" width="11.7109375" style="9" customWidth="1"/>
    <col min="263" max="263" width="13.28515625" style="9" customWidth="1"/>
    <col min="264" max="265" width="12.85546875" style="9" customWidth="1"/>
    <col min="266" max="266" width="13.5703125" style="9" customWidth="1"/>
    <col min="267" max="511" width="9.140625" style="9"/>
    <col min="512" max="512" width="3.7109375" style="9" customWidth="1"/>
    <col min="513" max="513" width="9.140625" style="9"/>
    <col min="514" max="514" width="38.7109375" style="9" customWidth="1"/>
    <col min="515" max="517" width="0" style="9" hidden="1" customWidth="1"/>
    <col min="518" max="518" width="11.7109375" style="9" customWidth="1"/>
    <col min="519" max="519" width="13.28515625" style="9" customWidth="1"/>
    <col min="520" max="521" width="12.85546875" style="9" customWidth="1"/>
    <col min="522" max="522" width="13.5703125" style="9" customWidth="1"/>
    <col min="523" max="767" width="9.140625" style="9"/>
    <col min="768" max="768" width="3.7109375" style="9" customWidth="1"/>
    <col min="769" max="769" width="9.140625" style="9"/>
    <col min="770" max="770" width="38.7109375" style="9" customWidth="1"/>
    <col min="771" max="773" width="0" style="9" hidden="1" customWidth="1"/>
    <col min="774" max="774" width="11.7109375" style="9" customWidth="1"/>
    <col min="775" max="775" width="13.28515625" style="9" customWidth="1"/>
    <col min="776" max="777" width="12.85546875" style="9" customWidth="1"/>
    <col min="778" max="778" width="13.5703125" style="9" customWidth="1"/>
    <col min="779" max="1023" width="9.140625" style="9"/>
    <col min="1024" max="1024" width="3.7109375" style="9" customWidth="1"/>
    <col min="1025" max="1025" width="9.140625" style="9"/>
    <col min="1026" max="1026" width="38.7109375" style="9" customWidth="1"/>
    <col min="1027" max="1029" width="0" style="9" hidden="1" customWidth="1"/>
    <col min="1030" max="1030" width="11.7109375" style="9" customWidth="1"/>
    <col min="1031" max="1031" width="13.28515625" style="9" customWidth="1"/>
    <col min="1032" max="1033" width="12.85546875" style="9" customWidth="1"/>
    <col min="1034" max="1034" width="13.5703125" style="9" customWidth="1"/>
    <col min="1035" max="1279" width="9.140625" style="9"/>
    <col min="1280" max="1280" width="3.7109375" style="9" customWidth="1"/>
    <col min="1281" max="1281" width="9.140625" style="9"/>
    <col min="1282" max="1282" width="38.7109375" style="9" customWidth="1"/>
    <col min="1283" max="1285" width="0" style="9" hidden="1" customWidth="1"/>
    <col min="1286" max="1286" width="11.7109375" style="9" customWidth="1"/>
    <col min="1287" max="1287" width="13.28515625" style="9" customWidth="1"/>
    <col min="1288" max="1289" width="12.85546875" style="9" customWidth="1"/>
    <col min="1290" max="1290" width="13.5703125" style="9" customWidth="1"/>
    <col min="1291" max="1535" width="9.140625" style="9"/>
    <col min="1536" max="1536" width="3.7109375" style="9" customWidth="1"/>
    <col min="1537" max="1537" width="9.140625" style="9"/>
    <col min="1538" max="1538" width="38.7109375" style="9" customWidth="1"/>
    <col min="1539" max="1541" width="0" style="9" hidden="1" customWidth="1"/>
    <col min="1542" max="1542" width="11.7109375" style="9" customWidth="1"/>
    <col min="1543" max="1543" width="13.28515625" style="9" customWidth="1"/>
    <col min="1544" max="1545" width="12.85546875" style="9" customWidth="1"/>
    <col min="1546" max="1546" width="13.5703125" style="9" customWidth="1"/>
    <col min="1547" max="1791" width="9.140625" style="9"/>
    <col min="1792" max="1792" width="3.7109375" style="9" customWidth="1"/>
    <col min="1793" max="1793" width="9.140625" style="9"/>
    <col min="1794" max="1794" width="38.7109375" style="9" customWidth="1"/>
    <col min="1795" max="1797" width="0" style="9" hidden="1" customWidth="1"/>
    <col min="1798" max="1798" width="11.7109375" style="9" customWidth="1"/>
    <col min="1799" max="1799" width="13.28515625" style="9" customWidth="1"/>
    <col min="1800" max="1801" width="12.85546875" style="9" customWidth="1"/>
    <col min="1802" max="1802" width="13.5703125" style="9" customWidth="1"/>
    <col min="1803" max="2047" width="9.140625" style="9"/>
    <col min="2048" max="2048" width="3.7109375" style="9" customWidth="1"/>
    <col min="2049" max="2049" width="9.140625" style="9"/>
    <col min="2050" max="2050" width="38.7109375" style="9" customWidth="1"/>
    <col min="2051" max="2053" width="0" style="9" hidden="1" customWidth="1"/>
    <col min="2054" max="2054" width="11.7109375" style="9" customWidth="1"/>
    <col min="2055" max="2055" width="13.28515625" style="9" customWidth="1"/>
    <col min="2056" max="2057" width="12.85546875" style="9" customWidth="1"/>
    <col min="2058" max="2058" width="13.5703125" style="9" customWidth="1"/>
    <col min="2059" max="2303" width="9.140625" style="9"/>
    <col min="2304" max="2304" width="3.7109375" style="9" customWidth="1"/>
    <col min="2305" max="2305" width="9.140625" style="9"/>
    <col min="2306" max="2306" width="38.7109375" style="9" customWidth="1"/>
    <col min="2307" max="2309" width="0" style="9" hidden="1" customWidth="1"/>
    <col min="2310" max="2310" width="11.7109375" style="9" customWidth="1"/>
    <col min="2311" max="2311" width="13.28515625" style="9" customWidth="1"/>
    <col min="2312" max="2313" width="12.85546875" style="9" customWidth="1"/>
    <col min="2314" max="2314" width="13.5703125" style="9" customWidth="1"/>
    <col min="2315" max="2559" width="9.140625" style="9"/>
    <col min="2560" max="2560" width="3.7109375" style="9" customWidth="1"/>
    <col min="2561" max="2561" width="9.140625" style="9"/>
    <col min="2562" max="2562" width="38.7109375" style="9" customWidth="1"/>
    <col min="2563" max="2565" width="0" style="9" hidden="1" customWidth="1"/>
    <col min="2566" max="2566" width="11.7109375" style="9" customWidth="1"/>
    <col min="2567" max="2567" width="13.28515625" style="9" customWidth="1"/>
    <col min="2568" max="2569" width="12.85546875" style="9" customWidth="1"/>
    <col min="2570" max="2570" width="13.5703125" style="9" customWidth="1"/>
    <col min="2571" max="2815" width="9.140625" style="9"/>
    <col min="2816" max="2816" width="3.7109375" style="9" customWidth="1"/>
    <col min="2817" max="2817" width="9.140625" style="9"/>
    <col min="2818" max="2818" width="38.7109375" style="9" customWidth="1"/>
    <col min="2819" max="2821" width="0" style="9" hidden="1" customWidth="1"/>
    <col min="2822" max="2822" width="11.7109375" style="9" customWidth="1"/>
    <col min="2823" max="2823" width="13.28515625" style="9" customWidth="1"/>
    <col min="2824" max="2825" width="12.85546875" style="9" customWidth="1"/>
    <col min="2826" max="2826" width="13.5703125" style="9" customWidth="1"/>
    <col min="2827" max="3071" width="9.140625" style="9"/>
    <col min="3072" max="3072" width="3.7109375" style="9" customWidth="1"/>
    <col min="3073" max="3073" width="9.140625" style="9"/>
    <col min="3074" max="3074" width="38.7109375" style="9" customWidth="1"/>
    <col min="3075" max="3077" width="0" style="9" hidden="1" customWidth="1"/>
    <col min="3078" max="3078" width="11.7109375" style="9" customWidth="1"/>
    <col min="3079" max="3079" width="13.28515625" style="9" customWidth="1"/>
    <col min="3080" max="3081" width="12.85546875" style="9" customWidth="1"/>
    <col min="3082" max="3082" width="13.5703125" style="9" customWidth="1"/>
    <col min="3083" max="3327" width="9.140625" style="9"/>
    <col min="3328" max="3328" width="3.7109375" style="9" customWidth="1"/>
    <col min="3329" max="3329" width="9.140625" style="9"/>
    <col min="3330" max="3330" width="38.7109375" style="9" customWidth="1"/>
    <col min="3331" max="3333" width="0" style="9" hidden="1" customWidth="1"/>
    <col min="3334" max="3334" width="11.7109375" style="9" customWidth="1"/>
    <col min="3335" max="3335" width="13.28515625" style="9" customWidth="1"/>
    <col min="3336" max="3337" width="12.85546875" style="9" customWidth="1"/>
    <col min="3338" max="3338" width="13.5703125" style="9" customWidth="1"/>
    <col min="3339" max="3583" width="9.140625" style="9"/>
    <col min="3584" max="3584" width="3.7109375" style="9" customWidth="1"/>
    <col min="3585" max="3585" width="9.140625" style="9"/>
    <col min="3586" max="3586" width="38.7109375" style="9" customWidth="1"/>
    <col min="3587" max="3589" width="0" style="9" hidden="1" customWidth="1"/>
    <col min="3590" max="3590" width="11.7109375" style="9" customWidth="1"/>
    <col min="3591" max="3591" width="13.28515625" style="9" customWidth="1"/>
    <col min="3592" max="3593" width="12.85546875" style="9" customWidth="1"/>
    <col min="3594" max="3594" width="13.5703125" style="9" customWidth="1"/>
    <col min="3595" max="3839" width="9.140625" style="9"/>
    <col min="3840" max="3840" width="3.7109375" style="9" customWidth="1"/>
    <col min="3841" max="3841" width="9.140625" style="9"/>
    <col min="3842" max="3842" width="38.7109375" style="9" customWidth="1"/>
    <col min="3843" max="3845" width="0" style="9" hidden="1" customWidth="1"/>
    <col min="3846" max="3846" width="11.7109375" style="9" customWidth="1"/>
    <col min="3847" max="3847" width="13.28515625" style="9" customWidth="1"/>
    <col min="3848" max="3849" width="12.85546875" style="9" customWidth="1"/>
    <col min="3850" max="3850" width="13.5703125" style="9" customWidth="1"/>
    <col min="3851" max="4095" width="9.140625" style="9"/>
    <col min="4096" max="4096" width="3.7109375" style="9" customWidth="1"/>
    <col min="4097" max="4097" width="9.140625" style="9"/>
    <col min="4098" max="4098" width="38.7109375" style="9" customWidth="1"/>
    <col min="4099" max="4101" width="0" style="9" hidden="1" customWidth="1"/>
    <col min="4102" max="4102" width="11.7109375" style="9" customWidth="1"/>
    <col min="4103" max="4103" width="13.28515625" style="9" customWidth="1"/>
    <col min="4104" max="4105" width="12.85546875" style="9" customWidth="1"/>
    <col min="4106" max="4106" width="13.5703125" style="9" customWidth="1"/>
    <col min="4107" max="4351" width="9.140625" style="9"/>
    <col min="4352" max="4352" width="3.7109375" style="9" customWidth="1"/>
    <col min="4353" max="4353" width="9.140625" style="9"/>
    <col min="4354" max="4354" width="38.7109375" style="9" customWidth="1"/>
    <col min="4355" max="4357" width="0" style="9" hidden="1" customWidth="1"/>
    <col min="4358" max="4358" width="11.7109375" style="9" customWidth="1"/>
    <col min="4359" max="4359" width="13.28515625" style="9" customWidth="1"/>
    <col min="4360" max="4361" width="12.85546875" style="9" customWidth="1"/>
    <col min="4362" max="4362" width="13.5703125" style="9" customWidth="1"/>
    <col min="4363" max="4607" width="9.140625" style="9"/>
    <col min="4608" max="4608" width="3.7109375" style="9" customWidth="1"/>
    <col min="4609" max="4609" width="9.140625" style="9"/>
    <col min="4610" max="4610" width="38.7109375" style="9" customWidth="1"/>
    <col min="4611" max="4613" width="0" style="9" hidden="1" customWidth="1"/>
    <col min="4614" max="4614" width="11.7109375" style="9" customWidth="1"/>
    <col min="4615" max="4615" width="13.28515625" style="9" customWidth="1"/>
    <col min="4616" max="4617" width="12.85546875" style="9" customWidth="1"/>
    <col min="4618" max="4618" width="13.5703125" style="9" customWidth="1"/>
    <col min="4619" max="4863" width="9.140625" style="9"/>
    <col min="4864" max="4864" width="3.7109375" style="9" customWidth="1"/>
    <col min="4865" max="4865" width="9.140625" style="9"/>
    <col min="4866" max="4866" width="38.7109375" style="9" customWidth="1"/>
    <col min="4867" max="4869" width="0" style="9" hidden="1" customWidth="1"/>
    <col min="4870" max="4870" width="11.7109375" style="9" customWidth="1"/>
    <col min="4871" max="4871" width="13.28515625" style="9" customWidth="1"/>
    <col min="4872" max="4873" width="12.85546875" style="9" customWidth="1"/>
    <col min="4874" max="4874" width="13.5703125" style="9" customWidth="1"/>
    <col min="4875" max="5119" width="9.140625" style="9"/>
    <col min="5120" max="5120" width="3.7109375" style="9" customWidth="1"/>
    <col min="5121" max="5121" width="9.140625" style="9"/>
    <col min="5122" max="5122" width="38.7109375" style="9" customWidth="1"/>
    <col min="5123" max="5125" width="0" style="9" hidden="1" customWidth="1"/>
    <col min="5126" max="5126" width="11.7109375" style="9" customWidth="1"/>
    <col min="5127" max="5127" width="13.28515625" style="9" customWidth="1"/>
    <col min="5128" max="5129" width="12.85546875" style="9" customWidth="1"/>
    <col min="5130" max="5130" width="13.5703125" style="9" customWidth="1"/>
    <col min="5131" max="5375" width="9.140625" style="9"/>
    <col min="5376" max="5376" width="3.7109375" style="9" customWidth="1"/>
    <col min="5377" max="5377" width="9.140625" style="9"/>
    <col min="5378" max="5378" width="38.7109375" style="9" customWidth="1"/>
    <col min="5379" max="5381" width="0" style="9" hidden="1" customWidth="1"/>
    <col min="5382" max="5382" width="11.7109375" style="9" customWidth="1"/>
    <col min="5383" max="5383" width="13.28515625" style="9" customWidth="1"/>
    <col min="5384" max="5385" width="12.85546875" style="9" customWidth="1"/>
    <col min="5386" max="5386" width="13.5703125" style="9" customWidth="1"/>
    <col min="5387" max="5631" width="9.140625" style="9"/>
    <col min="5632" max="5632" width="3.7109375" style="9" customWidth="1"/>
    <col min="5633" max="5633" width="9.140625" style="9"/>
    <col min="5634" max="5634" width="38.7109375" style="9" customWidth="1"/>
    <col min="5635" max="5637" width="0" style="9" hidden="1" customWidth="1"/>
    <col min="5638" max="5638" width="11.7109375" style="9" customWidth="1"/>
    <col min="5639" max="5639" width="13.28515625" style="9" customWidth="1"/>
    <col min="5640" max="5641" width="12.85546875" style="9" customWidth="1"/>
    <col min="5642" max="5642" width="13.5703125" style="9" customWidth="1"/>
    <col min="5643" max="5887" width="9.140625" style="9"/>
    <col min="5888" max="5888" width="3.7109375" style="9" customWidth="1"/>
    <col min="5889" max="5889" width="9.140625" style="9"/>
    <col min="5890" max="5890" width="38.7109375" style="9" customWidth="1"/>
    <col min="5891" max="5893" width="0" style="9" hidden="1" customWidth="1"/>
    <col min="5894" max="5894" width="11.7109375" style="9" customWidth="1"/>
    <col min="5895" max="5895" width="13.28515625" style="9" customWidth="1"/>
    <col min="5896" max="5897" width="12.85546875" style="9" customWidth="1"/>
    <col min="5898" max="5898" width="13.5703125" style="9" customWidth="1"/>
    <col min="5899" max="6143" width="9.140625" style="9"/>
    <col min="6144" max="6144" width="3.7109375" style="9" customWidth="1"/>
    <col min="6145" max="6145" width="9.140625" style="9"/>
    <col min="6146" max="6146" width="38.7109375" style="9" customWidth="1"/>
    <col min="6147" max="6149" width="0" style="9" hidden="1" customWidth="1"/>
    <col min="6150" max="6150" width="11.7109375" style="9" customWidth="1"/>
    <col min="6151" max="6151" width="13.28515625" style="9" customWidth="1"/>
    <col min="6152" max="6153" width="12.85546875" style="9" customWidth="1"/>
    <col min="6154" max="6154" width="13.5703125" style="9" customWidth="1"/>
    <col min="6155" max="6399" width="9.140625" style="9"/>
    <col min="6400" max="6400" width="3.7109375" style="9" customWidth="1"/>
    <col min="6401" max="6401" width="9.140625" style="9"/>
    <col min="6402" max="6402" width="38.7109375" style="9" customWidth="1"/>
    <col min="6403" max="6405" width="0" style="9" hidden="1" customWidth="1"/>
    <col min="6406" max="6406" width="11.7109375" style="9" customWidth="1"/>
    <col min="6407" max="6407" width="13.28515625" style="9" customWidth="1"/>
    <col min="6408" max="6409" width="12.85546875" style="9" customWidth="1"/>
    <col min="6410" max="6410" width="13.5703125" style="9" customWidth="1"/>
    <col min="6411" max="6655" width="9.140625" style="9"/>
    <col min="6656" max="6656" width="3.7109375" style="9" customWidth="1"/>
    <col min="6657" max="6657" width="9.140625" style="9"/>
    <col min="6658" max="6658" width="38.7109375" style="9" customWidth="1"/>
    <col min="6659" max="6661" width="0" style="9" hidden="1" customWidth="1"/>
    <col min="6662" max="6662" width="11.7109375" style="9" customWidth="1"/>
    <col min="6663" max="6663" width="13.28515625" style="9" customWidth="1"/>
    <col min="6664" max="6665" width="12.85546875" style="9" customWidth="1"/>
    <col min="6666" max="6666" width="13.5703125" style="9" customWidth="1"/>
    <col min="6667" max="6911" width="9.140625" style="9"/>
    <col min="6912" max="6912" width="3.7109375" style="9" customWidth="1"/>
    <col min="6913" max="6913" width="9.140625" style="9"/>
    <col min="6914" max="6914" width="38.7109375" style="9" customWidth="1"/>
    <col min="6915" max="6917" width="0" style="9" hidden="1" customWidth="1"/>
    <col min="6918" max="6918" width="11.7109375" style="9" customWidth="1"/>
    <col min="6919" max="6919" width="13.28515625" style="9" customWidth="1"/>
    <col min="6920" max="6921" width="12.85546875" style="9" customWidth="1"/>
    <col min="6922" max="6922" width="13.5703125" style="9" customWidth="1"/>
    <col min="6923" max="7167" width="9.140625" style="9"/>
    <col min="7168" max="7168" width="3.7109375" style="9" customWidth="1"/>
    <col min="7169" max="7169" width="9.140625" style="9"/>
    <col min="7170" max="7170" width="38.7109375" style="9" customWidth="1"/>
    <col min="7171" max="7173" width="0" style="9" hidden="1" customWidth="1"/>
    <col min="7174" max="7174" width="11.7109375" style="9" customWidth="1"/>
    <col min="7175" max="7175" width="13.28515625" style="9" customWidth="1"/>
    <col min="7176" max="7177" width="12.85546875" style="9" customWidth="1"/>
    <col min="7178" max="7178" width="13.5703125" style="9" customWidth="1"/>
    <col min="7179" max="7423" width="9.140625" style="9"/>
    <col min="7424" max="7424" width="3.7109375" style="9" customWidth="1"/>
    <col min="7425" max="7425" width="9.140625" style="9"/>
    <col min="7426" max="7426" width="38.7109375" style="9" customWidth="1"/>
    <col min="7427" max="7429" width="0" style="9" hidden="1" customWidth="1"/>
    <col min="7430" max="7430" width="11.7109375" style="9" customWidth="1"/>
    <col min="7431" max="7431" width="13.28515625" style="9" customWidth="1"/>
    <col min="7432" max="7433" width="12.85546875" style="9" customWidth="1"/>
    <col min="7434" max="7434" width="13.5703125" style="9" customWidth="1"/>
    <col min="7435" max="7679" width="9.140625" style="9"/>
    <col min="7680" max="7680" width="3.7109375" style="9" customWidth="1"/>
    <col min="7681" max="7681" width="9.140625" style="9"/>
    <col min="7682" max="7682" width="38.7109375" style="9" customWidth="1"/>
    <col min="7683" max="7685" width="0" style="9" hidden="1" customWidth="1"/>
    <col min="7686" max="7686" width="11.7109375" style="9" customWidth="1"/>
    <col min="7687" max="7687" width="13.28515625" style="9" customWidth="1"/>
    <col min="7688" max="7689" width="12.85546875" style="9" customWidth="1"/>
    <col min="7690" max="7690" width="13.5703125" style="9" customWidth="1"/>
    <col min="7691" max="7935" width="9.140625" style="9"/>
    <col min="7936" max="7936" width="3.7109375" style="9" customWidth="1"/>
    <col min="7937" max="7937" width="9.140625" style="9"/>
    <col min="7938" max="7938" width="38.7109375" style="9" customWidth="1"/>
    <col min="7939" max="7941" width="0" style="9" hidden="1" customWidth="1"/>
    <col min="7942" max="7942" width="11.7109375" style="9" customWidth="1"/>
    <col min="7943" max="7943" width="13.28515625" style="9" customWidth="1"/>
    <col min="7944" max="7945" width="12.85546875" style="9" customWidth="1"/>
    <col min="7946" max="7946" width="13.5703125" style="9" customWidth="1"/>
    <col min="7947" max="8191" width="9.140625" style="9"/>
    <col min="8192" max="8192" width="3.7109375" style="9" customWidth="1"/>
    <col min="8193" max="8193" width="9.140625" style="9"/>
    <col min="8194" max="8194" width="38.7109375" style="9" customWidth="1"/>
    <col min="8195" max="8197" width="0" style="9" hidden="1" customWidth="1"/>
    <col min="8198" max="8198" width="11.7109375" style="9" customWidth="1"/>
    <col min="8199" max="8199" width="13.28515625" style="9" customWidth="1"/>
    <col min="8200" max="8201" width="12.85546875" style="9" customWidth="1"/>
    <col min="8202" max="8202" width="13.5703125" style="9" customWidth="1"/>
    <col min="8203" max="8447" width="9.140625" style="9"/>
    <col min="8448" max="8448" width="3.7109375" style="9" customWidth="1"/>
    <col min="8449" max="8449" width="9.140625" style="9"/>
    <col min="8450" max="8450" width="38.7109375" style="9" customWidth="1"/>
    <col min="8451" max="8453" width="0" style="9" hidden="1" customWidth="1"/>
    <col min="8454" max="8454" width="11.7109375" style="9" customWidth="1"/>
    <col min="8455" max="8455" width="13.28515625" style="9" customWidth="1"/>
    <col min="8456" max="8457" width="12.85546875" style="9" customWidth="1"/>
    <col min="8458" max="8458" width="13.5703125" style="9" customWidth="1"/>
    <col min="8459" max="8703" width="9.140625" style="9"/>
    <col min="8704" max="8704" width="3.7109375" style="9" customWidth="1"/>
    <col min="8705" max="8705" width="9.140625" style="9"/>
    <col min="8706" max="8706" width="38.7109375" style="9" customWidth="1"/>
    <col min="8707" max="8709" width="0" style="9" hidden="1" customWidth="1"/>
    <col min="8710" max="8710" width="11.7109375" style="9" customWidth="1"/>
    <col min="8711" max="8711" width="13.28515625" style="9" customWidth="1"/>
    <col min="8712" max="8713" width="12.85546875" style="9" customWidth="1"/>
    <col min="8714" max="8714" width="13.5703125" style="9" customWidth="1"/>
    <col min="8715" max="8959" width="9.140625" style="9"/>
    <col min="8960" max="8960" width="3.7109375" style="9" customWidth="1"/>
    <col min="8961" max="8961" width="9.140625" style="9"/>
    <col min="8962" max="8962" width="38.7109375" style="9" customWidth="1"/>
    <col min="8963" max="8965" width="0" style="9" hidden="1" customWidth="1"/>
    <col min="8966" max="8966" width="11.7109375" style="9" customWidth="1"/>
    <col min="8967" max="8967" width="13.28515625" style="9" customWidth="1"/>
    <col min="8968" max="8969" width="12.85546875" style="9" customWidth="1"/>
    <col min="8970" max="8970" width="13.5703125" style="9" customWidth="1"/>
    <col min="8971" max="9215" width="9.140625" style="9"/>
    <col min="9216" max="9216" width="3.7109375" style="9" customWidth="1"/>
    <col min="9217" max="9217" width="9.140625" style="9"/>
    <col min="9218" max="9218" width="38.7109375" style="9" customWidth="1"/>
    <col min="9219" max="9221" width="0" style="9" hidden="1" customWidth="1"/>
    <col min="9222" max="9222" width="11.7109375" style="9" customWidth="1"/>
    <col min="9223" max="9223" width="13.28515625" style="9" customWidth="1"/>
    <col min="9224" max="9225" width="12.85546875" style="9" customWidth="1"/>
    <col min="9226" max="9226" width="13.5703125" style="9" customWidth="1"/>
    <col min="9227" max="9471" width="9.140625" style="9"/>
    <col min="9472" max="9472" width="3.7109375" style="9" customWidth="1"/>
    <col min="9473" max="9473" width="9.140625" style="9"/>
    <col min="9474" max="9474" width="38.7109375" style="9" customWidth="1"/>
    <col min="9475" max="9477" width="0" style="9" hidden="1" customWidth="1"/>
    <col min="9478" max="9478" width="11.7109375" style="9" customWidth="1"/>
    <col min="9479" max="9479" width="13.28515625" style="9" customWidth="1"/>
    <col min="9480" max="9481" width="12.85546875" style="9" customWidth="1"/>
    <col min="9482" max="9482" width="13.5703125" style="9" customWidth="1"/>
    <col min="9483" max="9727" width="9.140625" style="9"/>
    <col min="9728" max="9728" width="3.7109375" style="9" customWidth="1"/>
    <col min="9729" max="9729" width="9.140625" style="9"/>
    <col min="9730" max="9730" width="38.7109375" style="9" customWidth="1"/>
    <col min="9731" max="9733" width="0" style="9" hidden="1" customWidth="1"/>
    <col min="9734" max="9734" width="11.7109375" style="9" customWidth="1"/>
    <col min="9735" max="9735" width="13.28515625" style="9" customWidth="1"/>
    <col min="9736" max="9737" width="12.85546875" style="9" customWidth="1"/>
    <col min="9738" max="9738" width="13.5703125" style="9" customWidth="1"/>
    <col min="9739" max="9983" width="9.140625" style="9"/>
    <col min="9984" max="9984" width="3.7109375" style="9" customWidth="1"/>
    <col min="9985" max="9985" width="9.140625" style="9"/>
    <col min="9986" max="9986" width="38.7109375" style="9" customWidth="1"/>
    <col min="9987" max="9989" width="0" style="9" hidden="1" customWidth="1"/>
    <col min="9990" max="9990" width="11.7109375" style="9" customWidth="1"/>
    <col min="9991" max="9991" width="13.28515625" style="9" customWidth="1"/>
    <col min="9992" max="9993" width="12.85546875" style="9" customWidth="1"/>
    <col min="9994" max="9994" width="13.5703125" style="9" customWidth="1"/>
    <col min="9995" max="10239" width="9.140625" style="9"/>
    <col min="10240" max="10240" width="3.7109375" style="9" customWidth="1"/>
    <col min="10241" max="10241" width="9.140625" style="9"/>
    <col min="10242" max="10242" width="38.7109375" style="9" customWidth="1"/>
    <col min="10243" max="10245" width="0" style="9" hidden="1" customWidth="1"/>
    <col min="10246" max="10246" width="11.7109375" style="9" customWidth="1"/>
    <col min="10247" max="10247" width="13.28515625" style="9" customWidth="1"/>
    <col min="10248" max="10249" width="12.85546875" style="9" customWidth="1"/>
    <col min="10250" max="10250" width="13.5703125" style="9" customWidth="1"/>
    <col min="10251" max="10495" width="9.140625" style="9"/>
    <col min="10496" max="10496" width="3.7109375" style="9" customWidth="1"/>
    <col min="10497" max="10497" width="9.140625" style="9"/>
    <col min="10498" max="10498" width="38.7109375" style="9" customWidth="1"/>
    <col min="10499" max="10501" width="0" style="9" hidden="1" customWidth="1"/>
    <col min="10502" max="10502" width="11.7109375" style="9" customWidth="1"/>
    <col min="10503" max="10503" width="13.28515625" style="9" customWidth="1"/>
    <col min="10504" max="10505" width="12.85546875" style="9" customWidth="1"/>
    <col min="10506" max="10506" width="13.5703125" style="9" customWidth="1"/>
    <col min="10507" max="10751" width="9.140625" style="9"/>
    <col min="10752" max="10752" width="3.7109375" style="9" customWidth="1"/>
    <col min="10753" max="10753" width="9.140625" style="9"/>
    <col min="10754" max="10754" width="38.7109375" style="9" customWidth="1"/>
    <col min="10755" max="10757" width="0" style="9" hidden="1" customWidth="1"/>
    <col min="10758" max="10758" width="11.7109375" style="9" customWidth="1"/>
    <col min="10759" max="10759" width="13.28515625" style="9" customWidth="1"/>
    <col min="10760" max="10761" width="12.85546875" style="9" customWidth="1"/>
    <col min="10762" max="10762" width="13.5703125" style="9" customWidth="1"/>
    <col min="10763" max="11007" width="9.140625" style="9"/>
    <col min="11008" max="11008" width="3.7109375" style="9" customWidth="1"/>
    <col min="11009" max="11009" width="9.140625" style="9"/>
    <col min="11010" max="11010" width="38.7109375" style="9" customWidth="1"/>
    <col min="11011" max="11013" width="0" style="9" hidden="1" customWidth="1"/>
    <col min="11014" max="11014" width="11.7109375" style="9" customWidth="1"/>
    <col min="11015" max="11015" width="13.28515625" style="9" customWidth="1"/>
    <col min="11016" max="11017" width="12.85546875" style="9" customWidth="1"/>
    <col min="11018" max="11018" width="13.5703125" style="9" customWidth="1"/>
    <col min="11019" max="11263" width="9.140625" style="9"/>
    <col min="11264" max="11264" width="3.7109375" style="9" customWidth="1"/>
    <col min="11265" max="11265" width="9.140625" style="9"/>
    <col min="11266" max="11266" width="38.7109375" style="9" customWidth="1"/>
    <col min="11267" max="11269" width="0" style="9" hidden="1" customWidth="1"/>
    <col min="11270" max="11270" width="11.7109375" style="9" customWidth="1"/>
    <col min="11271" max="11271" width="13.28515625" style="9" customWidth="1"/>
    <col min="11272" max="11273" width="12.85546875" style="9" customWidth="1"/>
    <col min="11274" max="11274" width="13.5703125" style="9" customWidth="1"/>
    <col min="11275" max="11519" width="9.140625" style="9"/>
    <col min="11520" max="11520" width="3.7109375" style="9" customWidth="1"/>
    <col min="11521" max="11521" width="9.140625" style="9"/>
    <col min="11522" max="11522" width="38.7109375" style="9" customWidth="1"/>
    <col min="11523" max="11525" width="0" style="9" hidden="1" customWidth="1"/>
    <col min="11526" max="11526" width="11.7109375" style="9" customWidth="1"/>
    <col min="11527" max="11527" width="13.28515625" style="9" customWidth="1"/>
    <col min="11528" max="11529" width="12.85546875" style="9" customWidth="1"/>
    <col min="11530" max="11530" width="13.5703125" style="9" customWidth="1"/>
    <col min="11531" max="11775" width="9.140625" style="9"/>
    <col min="11776" max="11776" width="3.7109375" style="9" customWidth="1"/>
    <col min="11777" max="11777" width="9.140625" style="9"/>
    <col min="11778" max="11778" width="38.7109375" style="9" customWidth="1"/>
    <col min="11779" max="11781" width="0" style="9" hidden="1" customWidth="1"/>
    <col min="11782" max="11782" width="11.7109375" style="9" customWidth="1"/>
    <col min="11783" max="11783" width="13.28515625" style="9" customWidth="1"/>
    <col min="11784" max="11785" width="12.85546875" style="9" customWidth="1"/>
    <col min="11786" max="11786" width="13.5703125" style="9" customWidth="1"/>
    <col min="11787" max="12031" width="9.140625" style="9"/>
    <col min="12032" max="12032" width="3.7109375" style="9" customWidth="1"/>
    <col min="12033" max="12033" width="9.140625" style="9"/>
    <col min="12034" max="12034" width="38.7109375" style="9" customWidth="1"/>
    <col min="12035" max="12037" width="0" style="9" hidden="1" customWidth="1"/>
    <col min="12038" max="12038" width="11.7109375" style="9" customWidth="1"/>
    <col min="12039" max="12039" width="13.28515625" style="9" customWidth="1"/>
    <col min="12040" max="12041" width="12.85546875" style="9" customWidth="1"/>
    <col min="12042" max="12042" width="13.5703125" style="9" customWidth="1"/>
    <col min="12043" max="12287" width="9.140625" style="9"/>
    <col min="12288" max="12288" width="3.7109375" style="9" customWidth="1"/>
    <col min="12289" max="12289" width="9.140625" style="9"/>
    <col min="12290" max="12290" width="38.7109375" style="9" customWidth="1"/>
    <col min="12291" max="12293" width="0" style="9" hidden="1" customWidth="1"/>
    <col min="12294" max="12294" width="11.7109375" style="9" customWidth="1"/>
    <col min="12295" max="12295" width="13.28515625" style="9" customWidth="1"/>
    <col min="12296" max="12297" width="12.85546875" style="9" customWidth="1"/>
    <col min="12298" max="12298" width="13.5703125" style="9" customWidth="1"/>
    <col min="12299" max="12543" width="9.140625" style="9"/>
    <col min="12544" max="12544" width="3.7109375" style="9" customWidth="1"/>
    <col min="12545" max="12545" width="9.140625" style="9"/>
    <col min="12546" max="12546" width="38.7109375" style="9" customWidth="1"/>
    <col min="12547" max="12549" width="0" style="9" hidden="1" customWidth="1"/>
    <col min="12550" max="12550" width="11.7109375" style="9" customWidth="1"/>
    <col min="12551" max="12551" width="13.28515625" style="9" customWidth="1"/>
    <col min="12552" max="12553" width="12.85546875" style="9" customWidth="1"/>
    <col min="12554" max="12554" width="13.5703125" style="9" customWidth="1"/>
    <col min="12555" max="12799" width="9.140625" style="9"/>
    <col min="12800" max="12800" width="3.7109375" style="9" customWidth="1"/>
    <col min="12801" max="12801" width="9.140625" style="9"/>
    <col min="12802" max="12802" width="38.7109375" style="9" customWidth="1"/>
    <col min="12803" max="12805" width="0" style="9" hidden="1" customWidth="1"/>
    <col min="12806" max="12806" width="11.7109375" style="9" customWidth="1"/>
    <col min="12807" max="12807" width="13.28515625" style="9" customWidth="1"/>
    <col min="12808" max="12809" width="12.85546875" style="9" customWidth="1"/>
    <col min="12810" max="12810" width="13.5703125" style="9" customWidth="1"/>
    <col min="12811" max="13055" width="9.140625" style="9"/>
    <col min="13056" max="13056" width="3.7109375" style="9" customWidth="1"/>
    <col min="13057" max="13057" width="9.140625" style="9"/>
    <col min="13058" max="13058" width="38.7109375" style="9" customWidth="1"/>
    <col min="13059" max="13061" width="0" style="9" hidden="1" customWidth="1"/>
    <col min="13062" max="13062" width="11.7109375" style="9" customWidth="1"/>
    <col min="13063" max="13063" width="13.28515625" style="9" customWidth="1"/>
    <col min="13064" max="13065" width="12.85546875" style="9" customWidth="1"/>
    <col min="13066" max="13066" width="13.5703125" style="9" customWidth="1"/>
    <col min="13067" max="13311" width="9.140625" style="9"/>
    <col min="13312" max="13312" width="3.7109375" style="9" customWidth="1"/>
    <col min="13313" max="13313" width="9.140625" style="9"/>
    <col min="13314" max="13314" width="38.7109375" style="9" customWidth="1"/>
    <col min="13315" max="13317" width="0" style="9" hidden="1" customWidth="1"/>
    <col min="13318" max="13318" width="11.7109375" style="9" customWidth="1"/>
    <col min="13319" max="13319" width="13.28515625" style="9" customWidth="1"/>
    <col min="13320" max="13321" width="12.85546875" style="9" customWidth="1"/>
    <col min="13322" max="13322" width="13.5703125" style="9" customWidth="1"/>
    <col min="13323" max="13567" width="9.140625" style="9"/>
    <col min="13568" max="13568" width="3.7109375" style="9" customWidth="1"/>
    <col min="13569" max="13569" width="9.140625" style="9"/>
    <col min="13570" max="13570" width="38.7109375" style="9" customWidth="1"/>
    <col min="13571" max="13573" width="0" style="9" hidden="1" customWidth="1"/>
    <col min="13574" max="13574" width="11.7109375" style="9" customWidth="1"/>
    <col min="13575" max="13575" width="13.28515625" style="9" customWidth="1"/>
    <col min="13576" max="13577" width="12.85546875" style="9" customWidth="1"/>
    <col min="13578" max="13578" width="13.5703125" style="9" customWidth="1"/>
    <col min="13579" max="13823" width="9.140625" style="9"/>
    <col min="13824" max="13824" width="3.7109375" style="9" customWidth="1"/>
    <col min="13825" max="13825" width="9.140625" style="9"/>
    <col min="13826" max="13826" width="38.7109375" style="9" customWidth="1"/>
    <col min="13827" max="13829" width="0" style="9" hidden="1" customWidth="1"/>
    <col min="13830" max="13830" width="11.7109375" style="9" customWidth="1"/>
    <col min="13831" max="13831" width="13.28515625" style="9" customWidth="1"/>
    <col min="13832" max="13833" width="12.85546875" style="9" customWidth="1"/>
    <col min="13834" max="13834" width="13.5703125" style="9" customWidth="1"/>
    <col min="13835" max="14079" width="9.140625" style="9"/>
    <col min="14080" max="14080" width="3.7109375" style="9" customWidth="1"/>
    <col min="14081" max="14081" width="9.140625" style="9"/>
    <col min="14082" max="14082" width="38.7109375" style="9" customWidth="1"/>
    <col min="14083" max="14085" width="0" style="9" hidden="1" customWidth="1"/>
    <col min="14086" max="14086" width="11.7109375" style="9" customWidth="1"/>
    <col min="14087" max="14087" width="13.28515625" style="9" customWidth="1"/>
    <col min="14088" max="14089" width="12.85546875" style="9" customWidth="1"/>
    <col min="14090" max="14090" width="13.5703125" style="9" customWidth="1"/>
    <col min="14091" max="14335" width="9.140625" style="9"/>
    <col min="14336" max="14336" width="3.7109375" style="9" customWidth="1"/>
    <col min="14337" max="14337" width="9.140625" style="9"/>
    <col min="14338" max="14338" width="38.7109375" style="9" customWidth="1"/>
    <col min="14339" max="14341" width="0" style="9" hidden="1" customWidth="1"/>
    <col min="14342" max="14342" width="11.7109375" style="9" customWidth="1"/>
    <col min="14343" max="14343" width="13.28515625" style="9" customWidth="1"/>
    <col min="14344" max="14345" width="12.85546875" style="9" customWidth="1"/>
    <col min="14346" max="14346" width="13.5703125" style="9" customWidth="1"/>
    <col min="14347" max="14591" width="9.140625" style="9"/>
    <col min="14592" max="14592" width="3.7109375" style="9" customWidth="1"/>
    <col min="14593" max="14593" width="9.140625" style="9"/>
    <col min="14594" max="14594" width="38.7109375" style="9" customWidth="1"/>
    <col min="14595" max="14597" width="0" style="9" hidden="1" customWidth="1"/>
    <col min="14598" max="14598" width="11.7109375" style="9" customWidth="1"/>
    <col min="14599" max="14599" width="13.28515625" style="9" customWidth="1"/>
    <col min="14600" max="14601" width="12.85546875" style="9" customWidth="1"/>
    <col min="14602" max="14602" width="13.5703125" style="9" customWidth="1"/>
    <col min="14603" max="14847" width="9.140625" style="9"/>
    <col min="14848" max="14848" width="3.7109375" style="9" customWidth="1"/>
    <col min="14849" max="14849" width="9.140625" style="9"/>
    <col min="14850" max="14850" width="38.7109375" style="9" customWidth="1"/>
    <col min="14851" max="14853" width="0" style="9" hidden="1" customWidth="1"/>
    <col min="14854" max="14854" width="11.7109375" style="9" customWidth="1"/>
    <col min="14855" max="14855" width="13.28515625" style="9" customWidth="1"/>
    <col min="14856" max="14857" width="12.85546875" style="9" customWidth="1"/>
    <col min="14858" max="14858" width="13.5703125" style="9" customWidth="1"/>
    <col min="14859" max="15103" width="9.140625" style="9"/>
    <col min="15104" max="15104" width="3.7109375" style="9" customWidth="1"/>
    <col min="15105" max="15105" width="9.140625" style="9"/>
    <col min="15106" max="15106" width="38.7109375" style="9" customWidth="1"/>
    <col min="15107" max="15109" width="0" style="9" hidden="1" customWidth="1"/>
    <col min="15110" max="15110" width="11.7109375" style="9" customWidth="1"/>
    <col min="15111" max="15111" width="13.28515625" style="9" customWidth="1"/>
    <col min="15112" max="15113" width="12.85546875" style="9" customWidth="1"/>
    <col min="15114" max="15114" width="13.5703125" style="9" customWidth="1"/>
    <col min="15115" max="15359" width="9.140625" style="9"/>
    <col min="15360" max="15360" width="3.7109375" style="9" customWidth="1"/>
    <col min="15361" max="15361" width="9.140625" style="9"/>
    <col min="15362" max="15362" width="38.7109375" style="9" customWidth="1"/>
    <col min="15363" max="15365" width="0" style="9" hidden="1" customWidth="1"/>
    <col min="15366" max="15366" width="11.7109375" style="9" customWidth="1"/>
    <col min="15367" max="15367" width="13.28515625" style="9" customWidth="1"/>
    <col min="15368" max="15369" width="12.85546875" style="9" customWidth="1"/>
    <col min="15370" max="15370" width="13.5703125" style="9" customWidth="1"/>
    <col min="15371" max="15615" width="9.140625" style="9"/>
    <col min="15616" max="15616" width="3.7109375" style="9" customWidth="1"/>
    <col min="15617" max="15617" width="9.140625" style="9"/>
    <col min="15618" max="15618" width="38.7109375" style="9" customWidth="1"/>
    <col min="15619" max="15621" width="0" style="9" hidden="1" customWidth="1"/>
    <col min="15622" max="15622" width="11.7109375" style="9" customWidth="1"/>
    <col min="15623" max="15623" width="13.28515625" style="9" customWidth="1"/>
    <col min="15624" max="15625" width="12.85546875" style="9" customWidth="1"/>
    <col min="15626" max="15626" width="13.5703125" style="9" customWidth="1"/>
    <col min="15627" max="15871" width="9.140625" style="9"/>
    <col min="15872" max="15872" width="3.7109375" style="9" customWidth="1"/>
    <col min="15873" max="15873" width="9.140625" style="9"/>
    <col min="15874" max="15874" width="38.7109375" style="9" customWidth="1"/>
    <col min="15875" max="15877" width="0" style="9" hidden="1" customWidth="1"/>
    <col min="15878" max="15878" width="11.7109375" style="9" customWidth="1"/>
    <col min="15879" max="15879" width="13.28515625" style="9" customWidth="1"/>
    <col min="15880" max="15881" width="12.85546875" style="9" customWidth="1"/>
    <col min="15882" max="15882" width="13.5703125" style="9" customWidth="1"/>
    <col min="15883" max="16127" width="9.140625" style="9"/>
    <col min="16128" max="16128" width="3.7109375" style="9" customWidth="1"/>
    <col min="16129" max="16129" width="9.140625" style="9"/>
    <col min="16130" max="16130" width="38.7109375" style="9" customWidth="1"/>
    <col min="16131" max="16133" width="0" style="9" hidden="1" customWidth="1"/>
    <col min="16134" max="16134" width="11.7109375" style="9" customWidth="1"/>
    <col min="16135" max="16135" width="13.28515625" style="9" customWidth="1"/>
    <col min="16136" max="16137" width="12.85546875" style="9" customWidth="1"/>
    <col min="16138" max="16138" width="13.5703125" style="9" customWidth="1"/>
    <col min="16139" max="16384" width="9.140625" style="9"/>
  </cols>
  <sheetData>
    <row r="1" spans="1:11" ht="16.5" customHeight="1" x14ac:dyDescent="0.25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3" spans="1:11" ht="56.25" customHeight="1" x14ac:dyDescent="0.25">
      <c r="A3" s="302" t="s">
        <v>1</v>
      </c>
      <c r="B3" s="302"/>
      <c r="C3" s="302" t="s">
        <v>2</v>
      </c>
      <c r="D3" s="302" t="s">
        <v>3</v>
      </c>
      <c r="E3" s="302"/>
      <c r="F3" s="302"/>
      <c r="G3" s="267" t="s">
        <v>171</v>
      </c>
      <c r="H3" s="267" t="s">
        <v>172</v>
      </c>
      <c r="I3" s="267" t="s">
        <v>37</v>
      </c>
      <c r="J3" s="267" t="s">
        <v>119</v>
      </c>
      <c r="K3" s="267" t="s">
        <v>428</v>
      </c>
    </row>
    <row r="4" spans="1:11" x14ac:dyDescent="0.25">
      <c r="A4" s="302"/>
      <c r="B4" s="302"/>
      <c r="C4" s="302"/>
      <c r="D4" s="232" t="s">
        <v>4</v>
      </c>
      <c r="E4" s="232" t="s">
        <v>5</v>
      </c>
      <c r="F4" s="232" t="s">
        <v>6</v>
      </c>
      <c r="G4" s="269"/>
      <c r="H4" s="269"/>
      <c r="I4" s="269"/>
      <c r="J4" s="269"/>
      <c r="K4" s="269"/>
    </row>
    <row r="5" spans="1:11" ht="116.25" customHeight="1" x14ac:dyDescent="0.25">
      <c r="A5" s="303" t="s">
        <v>13</v>
      </c>
      <c r="B5" s="11"/>
      <c r="C5" s="11" t="s">
        <v>32</v>
      </c>
      <c r="D5" s="10" t="s">
        <v>7</v>
      </c>
      <c r="E5" s="10" t="s">
        <v>9</v>
      </c>
      <c r="F5" s="10" t="s">
        <v>8</v>
      </c>
      <c r="G5" s="12">
        <f>SUM(G6:G10)</f>
        <v>1048403.8999999999</v>
      </c>
      <c r="H5" s="12">
        <f t="shared" ref="H5:K5" si="0">SUM(H6:H10)</f>
        <v>1107332.8</v>
      </c>
      <c r="I5" s="12">
        <f t="shared" si="0"/>
        <v>1187708.6000000001</v>
      </c>
      <c r="J5" s="12">
        <f t="shared" si="0"/>
        <v>1214651.8999999999</v>
      </c>
      <c r="K5" s="12">
        <f t="shared" si="0"/>
        <v>1232058.7</v>
      </c>
    </row>
    <row r="6" spans="1:11" ht="121.5" customHeight="1" x14ac:dyDescent="0.25">
      <c r="A6" s="304"/>
      <c r="B6" s="11">
        <v>11001</v>
      </c>
      <c r="C6" s="11" t="s">
        <v>31</v>
      </c>
      <c r="D6" s="10" t="s">
        <v>7</v>
      </c>
      <c r="E6" s="10" t="s">
        <v>9</v>
      </c>
      <c r="F6" s="10" t="s">
        <v>8</v>
      </c>
      <c r="G6" s="12">
        <v>848667.1</v>
      </c>
      <c r="H6" s="12">
        <v>878754.2</v>
      </c>
      <c r="I6" s="12">
        <v>933706.1</v>
      </c>
      <c r="J6" s="12">
        <v>956473.7</v>
      </c>
      <c r="K6" s="12">
        <v>971280.4</v>
      </c>
    </row>
    <row r="7" spans="1:11" ht="68.25" customHeight="1" x14ac:dyDescent="0.25">
      <c r="A7" s="305"/>
      <c r="B7" s="11">
        <v>11005</v>
      </c>
      <c r="C7" s="11" t="s">
        <v>25</v>
      </c>
      <c r="D7" s="10" t="s">
        <v>7</v>
      </c>
      <c r="E7" s="10" t="s">
        <v>9</v>
      </c>
      <c r="F7" s="10" t="s">
        <v>8</v>
      </c>
      <c r="G7" s="12">
        <v>199736.8</v>
      </c>
      <c r="H7" s="12">
        <v>228578.6</v>
      </c>
      <c r="I7" s="12">
        <v>254002.5</v>
      </c>
      <c r="J7" s="12">
        <v>258178.2</v>
      </c>
      <c r="K7" s="12">
        <v>260778.3</v>
      </c>
    </row>
    <row r="8" spans="1:11" ht="68.25" hidden="1" customHeight="1" x14ac:dyDescent="0.25">
      <c r="A8" s="233"/>
      <c r="B8" s="56">
        <v>11006</v>
      </c>
      <c r="C8" s="57" t="s">
        <v>160</v>
      </c>
      <c r="D8" s="10" t="s">
        <v>7</v>
      </c>
      <c r="E8" s="10" t="s">
        <v>9</v>
      </c>
      <c r="F8" s="10" t="s">
        <v>8</v>
      </c>
      <c r="G8" s="12"/>
      <c r="H8" s="12">
        <v>0</v>
      </c>
      <c r="I8" s="12">
        <v>0</v>
      </c>
      <c r="J8" s="12">
        <v>0</v>
      </c>
      <c r="K8" s="12">
        <v>0</v>
      </c>
    </row>
    <row r="9" spans="1:11" ht="42" hidden="1" customHeight="1" x14ac:dyDescent="0.25">
      <c r="A9" s="233"/>
      <c r="B9" s="56">
        <v>32001</v>
      </c>
      <c r="C9" s="57" t="s">
        <v>161</v>
      </c>
      <c r="D9" s="10" t="s">
        <v>7</v>
      </c>
      <c r="E9" s="10" t="s">
        <v>9</v>
      </c>
      <c r="F9" s="10" t="s">
        <v>8</v>
      </c>
      <c r="G9" s="12"/>
      <c r="H9" s="12">
        <v>0</v>
      </c>
      <c r="I9" s="12">
        <v>0</v>
      </c>
      <c r="J9" s="12">
        <v>0</v>
      </c>
      <c r="K9" s="12">
        <v>0</v>
      </c>
    </row>
    <row r="10" spans="1:11" ht="31.5" hidden="1" customHeight="1" x14ac:dyDescent="0.25">
      <c r="A10" s="233"/>
      <c r="B10" s="56">
        <v>31001</v>
      </c>
      <c r="C10" s="57" t="s">
        <v>162</v>
      </c>
      <c r="D10" s="10" t="s">
        <v>7</v>
      </c>
      <c r="E10" s="10" t="s">
        <v>9</v>
      </c>
      <c r="F10" s="10" t="s">
        <v>8</v>
      </c>
      <c r="G10" s="12"/>
      <c r="H10" s="12">
        <v>0</v>
      </c>
      <c r="I10" s="12">
        <v>0</v>
      </c>
      <c r="J10" s="12">
        <v>0</v>
      </c>
      <c r="K10" s="12">
        <v>0</v>
      </c>
    </row>
    <row r="11" spans="1:11" ht="50.25" customHeight="1" x14ac:dyDescent="0.25">
      <c r="A11" s="315" t="s">
        <v>10</v>
      </c>
      <c r="B11" s="11"/>
      <c r="C11" s="11" t="s">
        <v>27</v>
      </c>
      <c r="D11" s="10" t="s">
        <v>8</v>
      </c>
      <c r="E11" s="10" t="s">
        <v>21</v>
      </c>
      <c r="F11" s="10" t="s">
        <v>22</v>
      </c>
      <c r="G11" s="12">
        <f>SUM(G12:G16)</f>
        <v>1979344.9000000001</v>
      </c>
      <c r="H11" s="12">
        <f>SUM(H12:H28)</f>
        <v>8388125.0999999996</v>
      </c>
      <c r="I11" s="12">
        <f>SUM(I12:I28)</f>
        <v>3787200</v>
      </c>
      <c r="J11" s="12">
        <f t="shared" ref="J11:K11" si="1">SUM(J12:J28)</f>
        <v>1493000</v>
      </c>
      <c r="K11" s="12">
        <f t="shared" si="1"/>
        <v>1278200</v>
      </c>
    </row>
    <row r="12" spans="1:11" ht="36" customHeight="1" x14ac:dyDescent="0.25">
      <c r="A12" s="316"/>
      <c r="B12" s="11">
        <v>11004</v>
      </c>
      <c r="C12" s="11" t="s">
        <v>33</v>
      </c>
      <c r="D12" s="10" t="s">
        <v>8</v>
      </c>
      <c r="E12" s="10" t="s">
        <v>21</v>
      </c>
      <c r="F12" s="10" t="s">
        <v>22</v>
      </c>
      <c r="G12" s="59">
        <v>248648.6</v>
      </c>
      <c r="H12" s="59">
        <v>292000</v>
      </c>
      <c r="I12" s="59">
        <v>280000</v>
      </c>
      <c r="J12" s="59">
        <v>280000</v>
      </c>
      <c r="K12" s="59">
        <v>280000</v>
      </c>
    </row>
    <row r="13" spans="1:11" ht="24.75" customHeight="1" x14ac:dyDescent="0.25">
      <c r="A13" s="316"/>
      <c r="B13" s="11">
        <v>11005</v>
      </c>
      <c r="C13" s="13" t="s">
        <v>28</v>
      </c>
      <c r="D13" s="10" t="s">
        <v>8</v>
      </c>
      <c r="E13" s="10" t="s">
        <v>21</v>
      </c>
      <c r="F13" s="14" t="s">
        <v>22</v>
      </c>
      <c r="G13" s="59">
        <v>562012.5</v>
      </c>
      <c r="H13" s="59"/>
      <c r="I13" s="59"/>
      <c r="J13" s="59"/>
      <c r="K13" s="59"/>
    </row>
    <row r="14" spans="1:11" ht="27" x14ac:dyDescent="0.25">
      <c r="A14" s="316"/>
      <c r="B14" s="11">
        <v>11006</v>
      </c>
      <c r="C14" s="13" t="s">
        <v>29</v>
      </c>
      <c r="D14" s="10" t="s">
        <v>8</v>
      </c>
      <c r="E14" s="10" t="s">
        <v>21</v>
      </c>
      <c r="F14" s="10" t="s">
        <v>22</v>
      </c>
      <c r="G14" s="58">
        <v>1027.8</v>
      </c>
      <c r="H14" s="59"/>
      <c r="I14" s="59"/>
      <c r="J14" s="59"/>
      <c r="K14" s="59"/>
    </row>
    <row r="15" spans="1:11" ht="40.5" x14ac:dyDescent="0.25">
      <c r="A15" s="316"/>
      <c r="B15" s="11">
        <v>11007</v>
      </c>
      <c r="C15" s="13" t="s">
        <v>30</v>
      </c>
      <c r="D15" s="10" t="s">
        <v>8</v>
      </c>
      <c r="E15" s="10" t="s">
        <v>21</v>
      </c>
      <c r="F15" s="10" t="s">
        <v>22</v>
      </c>
      <c r="G15" s="58">
        <v>218353.7</v>
      </c>
      <c r="H15" s="59">
        <v>158000</v>
      </c>
      <c r="I15" s="59">
        <v>523200</v>
      </c>
      <c r="J15" s="59">
        <v>513000</v>
      </c>
      <c r="K15" s="59">
        <v>298200</v>
      </c>
    </row>
    <row r="16" spans="1:11" ht="40.5" x14ac:dyDescent="0.25">
      <c r="A16" s="317"/>
      <c r="B16" s="11">
        <v>11008</v>
      </c>
      <c r="C16" s="92" t="s">
        <v>165</v>
      </c>
      <c r="D16" s="10" t="s">
        <v>8</v>
      </c>
      <c r="E16" s="10" t="s">
        <v>21</v>
      </c>
      <c r="F16" s="10" t="s">
        <v>22</v>
      </c>
      <c r="G16" s="12">
        <v>949302.3</v>
      </c>
      <c r="H16" s="12"/>
      <c r="I16" s="12"/>
      <c r="J16" s="12"/>
      <c r="K16" s="12"/>
    </row>
    <row r="17" spans="1:11" ht="27" x14ac:dyDescent="0.25">
      <c r="A17" s="234"/>
      <c r="B17" s="11">
        <v>11009</v>
      </c>
      <c r="C17" s="236" t="s">
        <v>210</v>
      </c>
      <c r="D17" s="10" t="s">
        <v>21</v>
      </c>
      <c r="E17" s="10" t="s">
        <v>8</v>
      </c>
      <c r="F17" s="10" t="s">
        <v>22</v>
      </c>
      <c r="G17" s="12"/>
      <c r="H17" s="12">
        <v>700000</v>
      </c>
      <c r="I17" s="12">
        <v>700000</v>
      </c>
      <c r="J17" s="12">
        <v>700000</v>
      </c>
      <c r="K17" s="12">
        <v>700000</v>
      </c>
    </row>
    <row r="18" spans="1:11" ht="54" x14ac:dyDescent="0.25">
      <c r="A18" s="234"/>
      <c r="B18" s="11">
        <v>11010</v>
      </c>
      <c r="C18" s="236" t="s">
        <v>212</v>
      </c>
      <c r="D18" s="10" t="s">
        <v>21</v>
      </c>
      <c r="E18" s="10" t="s">
        <v>8</v>
      </c>
      <c r="F18" s="10" t="s">
        <v>22</v>
      </c>
      <c r="G18" s="12"/>
      <c r="H18" s="12">
        <v>105000</v>
      </c>
      <c r="I18" s="12">
        <v>0</v>
      </c>
      <c r="J18" s="12">
        <v>0</v>
      </c>
      <c r="K18" s="12">
        <v>0</v>
      </c>
    </row>
    <row r="19" spans="1:11" ht="54" x14ac:dyDescent="0.25">
      <c r="A19" s="234"/>
      <c r="B19" s="11">
        <v>11012</v>
      </c>
      <c r="C19" s="236" t="s">
        <v>257</v>
      </c>
      <c r="D19" s="10" t="s">
        <v>21</v>
      </c>
      <c r="E19" s="10" t="s">
        <v>8</v>
      </c>
      <c r="F19" s="10" t="s">
        <v>22</v>
      </c>
      <c r="G19" s="12"/>
      <c r="H19" s="12">
        <v>100000</v>
      </c>
      <c r="I19" s="12"/>
      <c r="J19" s="12"/>
      <c r="K19" s="12"/>
    </row>
    <row r="20" spans="1:11" ht="54" x14ac:dyDescent="0.25">
      <c r="A20" s="234"/>
      <c r="B20" s="11">
        <v>11013</v>
      </c>
      <c r="C20" s="236" t="s">
        <v>216</v>
      </c>
      <c r="D20" s="10" t="s">
        <v>21</v>
      </c>
      <c r="E20" s="10" t="s">
        <v>8</v>
      </c>
      <c r="F20" s="10" t="s">
        <v>22</v>
      </c>
      <c r="G20" s="12"/>
      <c r="H20" s="12">
        <v>80000</v>
      </c>
      <c r="I20" s="12">
        <v>0</v>
      </c>
      <c r="J20" s="12">
        <v>0</v>
      </c>
      <c r="K20" s="12">
        <v>0</v>
      </c>
    </row>
    <row r="21" spans="1:11" ht="54" x14ac:dyDescent="0.25">
      <c r="A21" s="234"/>
      <c r="B21" s="11">
        <v>11014</v>
      </c>
      <c r="C21" s="236" t="s">
        <v>218</v>
      </c>
      <c r="D21" s="10" t="s">
        <v>21</v>
      </c>
      <c r="E21" s="10" t="s">
        <v>8</v>
      </c>
      <c r="F21" s="10" t="s">
        <v>22</v>
      </c>
      <c r="G21" s="12"/>
      <c r="H21" s="12">
        <v>400000</v>
      </c>
      <c r="I21" s="12"/>
      <c r="J21" s="12"/>
      <c r="K21" s="12"/>
    </row>
    <row r="22" spans="1:11" ht="54" x14ac:dyDescent="0.25">
      <c r="A22" s="234"/>
      <c r="B22" s="11">
        <v>11015</v>
      </c>
      <c r="C22" s="236" t="s">
        <v>261</v>
      </c>
      <c r="D22" s="10" t="s">
        <v>21</v>
      </c>
      <c r="E22" s="10" t="s">
        <v>8</v>
      </c>
      <c r="F22" s="10" t="s">
        <v>22</v>
      </c>
      <c r="G22" s="12"/>
      <c r="H22" s="12">
        <v>154000</v>
      </c>
      <c r="I22" s="12"/>
      <c r="J22" s="12"/>
      <c r="K22" s="12"/>
    </row>
    <row r="23" spans="1:11" ht="54" x14ac:dyDescent="0.25">
      <c r="A23" s="234"/>
      <c r="B23" s="11">
        <v>11016</v>
      </c>
      <c r="C23" s="236" t="s">
        <v>222</v>
      </c>
      <c r="D23" s="10" t="s">
        <v>21</v>
      </c>
      <c r="E23" s="10" t="s">
        <v>8</v>
      </c>
      <c r="F23" s="10" t="s">
        <v>22</v>
      </c>
      <c r="G23" s="12"/>
      <c r="H23" s="12">
        <v>966000</v>
      </c>
      <c r="I23" s="12">
        <v>0</v>
      </c>
      <c r="J23" s="12">
        <v>0</v>
      </c>
      <c r="K23" s="12">
        <v>0</v>
      </c>
    </row>
    <row r="24" spans="1:11" ht="40.5" x14ac:dyDescent="0.25">
      <c r="A24" s="234"/>
      <c r="B24" s="11">
        <v>11017</v>
      </c>
      <c r="C24" s="236" t="s">
        <v>224</v>
      </c>
      <c r="D24" s="10" t="s">
        <v>8</v>
      </c>
      <c r="E24" s="10" t="s">
        <v>19</v>
      </c>
      <c r="F24" s="10" t="s">
        <v>8</v>
      </c>
      <c r="G24" s="12"/>
      <c r="H24" s="12">
        <v>2572584.6</v>
      </c>
      <c r="I24" s="12"/>
      <c r="J24" s="12"/>
      <c r="K24" s="12"/>
    </row>
    <row r="25" spans="1:11" ht="27" x14ac:dyDescent="0.25">
      <c r="A25" s="234"/>
      <c r="B25" s="11">
        <v>11018</v>
      </c>
      <c r="C25" s="236" t="s">
        <v>446</v>
      </c>
      <c r="D25" s="10" t="s">
        <v>21</v>
      </c>
      <c r="E25" s="10" t="s">
        <v>8</v>
      </c>
      <c r="F25" s="10" t="s">
        <v>22</v>
      </c>
      <c r="G25" s="12"/>
      <c r="H25" s="12">
        <v>14000</v>
      </c>
      <c r="I25" s="12">
        <v>250000</v>
      </c>
      <c r="J25" s="12">
        <v>0</v>
      </c>
      <c r="K25" s="12">
        <v>0</v>
      </c>
    </row>
    <row r="26" spans="1:11" ht="27" x14ac:dyDescent="0.25">
      <c r="A26" s="234"/>
      <c r="B26" s="11">
        <v>11019</v>
      </c>
      <c r="C26" s="236" t="s">
        <v>447</v>
      </c>
      <c r="D26" s="10" t="s">
        <v>21</v>
      </c>
      <c r="E26" s="10" t="s">
        <v>8</v>
      </c>
      <c r="F26" s="10" t="s">
        <v>22</v>
      </c>
      <c r="G26" s="12"/>
      <c r="H26" s="12">
        <v>34104</v>
      </c>
      <c r="I26" s="12">
        <v>2034000</v>
      </c>
      <c r="J26" s="12">
        <v>0</v>
      </c>
      <c r="K26" s="12">
        <v>0</v>
      </c>
    </row>
    <row r="27" spans="1:11" ht="67.5" x14ac:dyDescent="0.25">
      <c r="A27" s="234"/>
      <c r="B27" s="11">
        <v>31003</v>
      </c>
      <c r="C27" s="236" t="s">
        <v>264</v>
      </c>
      <c r="D27" s="10" t="s">
        <v>8</v>
      </c>
      <c r="E27" s="10" t="s">
        <v>19</v>
      </c>
      <c r="F27" s="10" t="s">
        <v>8</v>
      </c>
      <c r="G27" s="12"/>
      <c r="H27" s="12">
        <v>1568327.8</v>
      </c>
      <c r="I27" s="12"/>
      <c r="J27" s="12"/>
      <c r="K27" s="12"/>
    </row>
    <row r="28" spans="1:11" ht="54" x14ac:dyDescent="0.25">
      <c r="A28" s="234"/>
      <c r="B28" s="11">
        <v>31004</v>
      </c>
      <c r="C28" s="236" t="s">
        <v>228</v>
      </c>
      <c r="D28" s="10" t="s">
        <v>8</v>
      </c>
      <c r="E28" s="10" t="s">
        <v>19</v>
      </c>
      <c r="F28" s="10" t="s">
        <v>8</v>
      </c>
      <c r="G28" s="12"/>
      <c r="H28" s="12">
        <v>1244108.7</v>
      </c>
      <c r="I28" s="12"/>
      <c r="J28" s="12"/>
      <c r="K28" s="12"/>
    </row>
    <row r="29" spans="1:11" ht="48.75" customHeight="1" x14ac:dyDescent="0.25">
      <c r="A29" s="11">
        <v>1119</v>
      </c>
      <c r="B29" s="11"/>
      <c r="C29" s="92" t="s">
        <v>169</v>
      </c>
      <c r="D29" s="92"/>
      <c r="E29" s="92"/>
      <c r="F29" s="92"/>
      <c r="G29" s="12">
        <f>SUM(G30:G30)</f>
        <v>1168367.3999999999</v>
      </c>
      <c r="H29" s="12">
        <f>SUM(H30:H30)</f>
        <v>5233923.7</v>
      </c>
      <c r="I29" s="12">
        <f>SUM(I30:I30)</f>
        <v>6844153.7000000002</v>
      </c>
      <c r="J29" s="12">
        <f>SUM(J30:J30)</f>
        <v>7844153.7000000002</v>
      </c>
      <c r="K29" s="12">
        <f>SUM(K30:K30)</f>
        <v>7844153.7000000002</v>
      </c>
    </row>
    <row r="30" spans="1:11" ht="69" customHeight="1" x14ac:dyDescent="0.25">
      <c r="A30" s="11"/>
      <c r="B30" s="11" t="s">
        <v>11</v>
      </c>
      <c r="C30" s="11" t="s">
        <v>24</v>
      </c>
      <c r="D30" s="10" t="s">
        <v>22</v>
      </c>
      <c r="E30" s="10" t="s">
        <v>7</v>
      </c>
      <c r="F30" s="10" t="s">
        <v>8</v>
      </c>
      <c r="G30" s="12">
        <v>1168367.3999999999</v>
      </c>
      <c r="H30" s="12">
        <v>5233923.7</v>
      </c>
      <c r="I30" s="12">
        <v>6844153.7000000002</v>
      </c>
      <c r="J30" s="12">
        <v>7844153.7000000002</v>
      </c>
      <c r="K30" s="12">
        <v>7844153.7000000002</v>
      </c>
    </row>
    <row r="31" spans="1:11" ht="29.25" customHeight="1" x14ac:dyDescent="0.25">
      <c r="A31" s="309">
        <v>1120</v>
      </c>
      <c r="B31" s="11"/>
      <c r="C31" s="11" t="s">
        <v>26</v>
      </c>
      <c r="D31" s="10" t="s">
        <v>22</v>
      </c>
      <c r="E31" s="10" t="s">
        <v>7</v>
      </c>
      <c r="F31" s="10" t="s">
        <v>8</v>
      </c>
      <c r="G31" s="12">
        <f>SUM(G32:G33)</f>
        <v>1955000</v>
      </c>
      <c r="H31" s="12">
        <f t="shared" ref="H31:K31" si="2">SUM(H32:H32)</f>
        <v>0</v>
      </c>
      <c r="I31" s="12">
        <f t="shared" si="2"/>
        <v>0</v>
      </c>
      <c r="J31" s="12">
        <f t="shared" si="2"/>
        <v>0</v>
      </c>
      <c r="K31" s="12">
        <f t="shared" si="2"/>
        <v>0</v>
      </c>
    </row>
    <row r="32" spans="1:11" ht="22.5" customHeight="1" x14ac:dyDescent="0.25">
      <c r="A32" s="310"/>
      <c r="B32" s="235">
        <v>31002</v>
      </c>
      <c r="C32" s="57" t="s">
        <v>163</v>
      </c>
      <c r="D32" s="10" t="s">
        <v>22</v>
      </c>
      <c r="E32" s="10" t="s">
        <v>7</v>
      </c>
      <c r="F32" s="10" t="s">
        <v>8</v>
      </c>
      <c r="G32" s="58">
        <v>1955000</v>
      </c>
      <c r="H32" s="12"/>
      <c r="I32" s="12"/>
      <c r="J32" s="12"/>
      <c r="K32" s="12"/>
    </row>
    <row r="33" spans="1:11" ht="15" customHeight="1" x14ac:dyDescent="0.25">
      <c r="A33" s="311"/>
      <c r="B33" s="235">
        <v>12001</v>
      </c>
      <c r="C33" s="57" t="s">
        <v>164</v>
      </c>
      <c r="D33" s="10" t="s">
        <v>22</v>
      </c>
      <c r="E33" s="10" t="s">
        <v>7</v>
      </c>
      <c r="F33" s="10" t="s">
        <v>8</v>
      </c>
      <c r="G33" s="58"/>
      <c r="H33" s="12"/>
      <c r="I33" s="12"/>
      <c r="J33" s="12"/>
      <c r="K33" s="12"/>
    </row>
    <row r="34" spans="1:11" x14ac:dyDescent="0.25">
      <c r="A34" s="312" t="s">
        <v>14</v>
      </c>
      <c r="B34" s="11"/>
      <c r="C34" s="11" t="s">
        <v>15</v>
      </c>
      <c r="D34" s="10"/>
      <c r="E34" s="10"/>
      <c r="F34" s="10"/>
      <c r="G34" s="12">
        <f t="shared" ref="G34" si="3">SUM(G35:G39)</f>
        <v>417930.9</v>
      </c>
      <c r="H34" s="12">
        <f t="shared" ref="H34" si="4">SUM(H35:H39)</f>
        <v>2461926.7999999998</v>
      </c>
      <c r="I34" s="12">
        <f t="shared" ref="I34" si="5">SUM(I35:I39)</f>
        <v>4190036.8</v>
      </c>
      <c r="J34" s="12">
        <f t="shared" ref="J34" si="6">SUM(J35:J39)</f>
        <v>4220036.8</v>
      </c>
      <c r="K34" s="12">
        <f t="shared" ref="K34" si="7">SUM(K35:K39)</f>
        <v>875239</v>
      </c>
    </row>
    <row r="35" spans="1:11" ht="26.25" customHeight="1" x14ac:dyDescent="0.25">
      <c r="A35" s="313"/>
      <c r="B35" s="11" t="s">
        <v>11</v>
      </c>
      <c r="C35" s="11" t="s">
        <v>16</v>
      </c>
      <c r="D35" s="10" t="s">
        <v>7</v>
      </c>
      <c r="E35" s="10" t="s">
        <v>19</v>
      </c>
      <c r="F35" s="10" t="s">
        <v>8</v>
      </c>
      <c r="G35" s="58">
        <v>309991.8</v>
      </c>
      <c r="H35" s="59">
        <v>346687.8</v>
      </c>
      <c r="I35" s="59">
        <v>370000</v>
      </c>
      <c r="J35" s="59">
        <v>400000</v>
      </c>
      <c r="K35" s="59">
        <v>560000</v>
      </c>
    </row>
    <row r="36" spans="1:11" ht="24.75" customHeight="1" x14ac:dyDescent="0.25">
      <c r="A36" s="313"/>
      <c r="B36" s="11" t="s">
        <v>12</v>
      </c>
      <c r="C36" s="11" t="s">
        <v>17</v>
      </c>
      <c r="D36" s="10" t="s">
        <v>20</v>
      </c>
      <c r="E36" s="10" t="s">
        <v>21</v>
      </c>
      <c r="F36" s="10" t="s">
        <v>8</v>
      </c>
      <c r="G36" s="58">
        <v>107939.1</v>
      </c>
      <c r="H36" s="59">
        <v>99279</v>
      </c>
      <c r="I36" s="59">
        <v>99279</v>
      </c>
      <c r="J36" s="59">
        <v>99279</v>
      </c>
      <c r="K36" s="59">
        <v>99279</v>
      </c>
    </row>
    <row r="37" spans="1:11" ht="39" customHeight="1" x14ac:dyDescent="0.25">
      <c r="A37" s="313"/>
      <c r="B37" s="11">
        <v>11004</v>
      </c>
      <c r="C37" s="236" t="s">
        <v>229</v>
      </c>
      <c r="D37" s="10" t="s">
        <v>7</v>
      </c>
      <c r="E37" s="10" t="s">
        <v>19</v>
      </c>
      <c r="F37" s="10" t="s">
        <v>8</v>
      </c>
      <c r="G37" s="58"/>
      <c r="H37" s="16">
        <v>215960</v>
      </c>
      <c r="I37" s="16">
        <v>215960</v>
      </c>
      <c r="J37" s="16">
        <v>215960</v>
      </c>
      <c r="K37" s="16">
        <v>215960</v>
      </c>
    </row>
    <row r="38" spans="1:11" ht="49.5" customHeight="1" x14ac:dyDescent="0.25">
      <c r="A38" s="313"/>
      <c r="B38" s="11">
        <v>21001</v>
      </c>
      <c r="C38" s="236" t="s">
        <v>231</v>
      </c>
      <c r="D38" s="10" t="s">
        <v>7</v>
      </c>
      <c r="E38" s="10" t="s">
        <v>19</v>
      </c>
      <c r="F38" s="10" t="s">
        <v>8</v>
      </c>
      <c r="G38" s="58"/>
      <c r="H38" s="16">
        <v>700000</v>
      </c>
      <c r="I38" s="59"/>
      <c r="J38" s="59"/>
      <c r="K38" s="59"/>
    </row>
    <row r="39" spans="1:11" ht="27.75" customHeight="1" x14ac:dyDescent="0.25">
      <c r="A39" s="314"/>
      <c r="B39" s="11">
        <v>32001</v>
      </c>
      <c r="C39" s="11" t="s">
        <v>38</v>
      </c>
      <c r="D39" s="10" t="s">
        <v>7</v>
      </c>
      <c r="E39" s="10" t="s">
        <v>19</v>
      </c>
      <c r="F39" s="10" t="s">
        <v>8</v>
      </c>
      <c r="G39" s="16"/>
      <c r="H39" s="16">
        <v>1100000</v>
      </c>
      <c r="I39" s="59">
        <v>3504797.8</v>
      </c>
      <c r="J39" s="59">
        <v>3504797.8</v>
      </c>
      <c r="K39" s="59"/>
    </row>
    <row r="40" spans="1:11" ht="23.25" customHeight="1" x14ac:dyDescent="0.25">
      <c r="A40" s="306" t="s">
        <v>18</v>
      </c>
      <c r="B40" s="307"/>
      <c r="C40" s="308"/>
      <c r="D40" s="10"/>
      <c r="E40" s="10"/>
      <c r="F40" s="10"/>
      <c r="G40" s="12">
        <f>SUM(G11+G34+G5+G29+G31)</f>
        <v>6569047.0999999996</v>
      </c>
      <c r="H40" s="12">
        <f>SUM(H11+H34+H5+H29+H31)</f>
        <v>17191308.399999999</v>
      </c>
      <c r="I40" s="12">
        <f>SUM(I11+I34+I5+I29+I31)</f>
        <v>16009099.100000001</v>
      </c>
      <c r="J40" s="12">
        <f>SUM(J11+J34+J5+J29+J31)</f>
        <v>14771842.399999999</v>
      </c>
      <c r="K40" s="12">
        <f>SUM(K11+K34+K5+K29+K31)</f>
        <v>11229651.4</v>
      </c>
    </row>
    <row r="41" spans="1:11" x14ac:dyDescent="0.25">
      <c r="G41" s="237"/>
      <c r="H41" s="237"/>
      <c r="I41" s="237"/>
      <c r="J41" s="237"/>
      <c r="K41" s="237"/>
    </row>
  </sheetData>
  <mergeCells count="14">
    <mergeCell ref="A5:A7"/>
    <mergeCell ref="I3:I4"/>
    <mergeCell ref="A40:C40"/>
    <mergeCell ref="A3:B4"/>
    <mergeCell ref="C3:C4"/>
    <mergeCell ref="A31:A33"/>
    <mergeCell ref="A34:A39"/>
    <mergeCell ref="A11:A16"/>
    <mergeCell ref="A1:K1"/>
    <mergeCell ref="J3:J4"/>
    <mergeCell ref="K3:K4"/>
    <mergeCell ref="D3:F3"/>
    <mergeCell ref="G3:G4"/>
    <mergeCell ref="H3:H4"/>
  </mergeCells>
  <phoneticPr fontId="37" type="noConversion"/>
  <pageMargins left="0.25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24" sqref="F24"/>
    </sheetView>
  </sheetViews>
  <sheetFormatPr defaultRowHeight="15" x14ac:dyDescent="0.25"/>
  <cols>
    <col min="1" max="1" width="1.42578125" customWidth="1"/>
    <col min="3" max="3" width="43" customWidth="1"/>
    <col min="4" max="6" width="31.28515625" customWidth="1"/>
  </cols>
  <sheetData>
    <row r="2" spans="2:6" ht="17.25" x14ac:dyDescent="0.25">
      <c r="B2" s="64" t="s">
        <v>429</v>
      </c>
    </row>
    <row r="3" spans="2:6" x14ac:dyDescent="0.25">
      <c r="F3" s="66" t="s">
        <v>178</v>
      </c>
    </row>
    <row r="4" spans="2:6" ht="23.25" customHeight="1" x14ac:dyDescent="0.25">
      <c r="B4" s="168"/>
      <c r="C4" s="168"/>
      <c r="D4" s="168" t="s">
        <v>179</v>
      </c>
      <c r="E4" s="168" t="s">
        <v>180</v>
      </c>
      <c r="F4" s="168" t="s">
        <v>181</v>
      </c>
    </row>
    <row r="5" spans="2:6" ht="34.5" customHeight="1" x14ac:dyDescent="0.25">
      <c r="B5" s="169">
        <v>1</v>
      </c>
      <c r="C5" s="170" t="s">
        <v>182</v>
      </c>
      <c r="D5" s="171"/>
      <c r="E5" s="171"/>
      <c r="F5" s="171"/>
    </row>
    <row r="6" spans="2:6" ht="32.25" customHeight="1" x14ac:dyDescent="0.25">
      <c r="B6" s="319">
        <v>2</v>
      </c>
      <c r="C6" s="170" t="s">
        <v>183</v>
      </c>
      <c r="D6" s="320"/>
      <c r="E6" s="320"/>
      <c r="F6" s="320"/>
    </row>
    <row r="7" spans="2:6" ht="18" customHeight="1" x14ac:dyDescent="0.25">
      <c r="B7" s="319"/>
      <c r="C7" s="170" t="s">
        <v>184</v>
      </c>
      <c r="D7" s="320"/>
      <c r="E7" s="320"/>
      <c r="F7" s="320"/>
    </row>
    <row r="8" spans="2:6" ht="35.25" customHeight="1" x14ac:dyDescent="0.25">
      <c r="B8" s="169">
        <v>2.1</v>
      </c>
      <c r="C8" s="170" t="s">
        <v>185</v>
      </c>
      <c r="D8" s="171"/>
      <c r="E8" s="171"/>
      <c r="F8" s="171"/>
    </row>
    <row r="9" spans="2:6" ht="36" customHeight="1" x14ac:dyDescent="0.25">
      <c r="B9" s="169">
        <v>2.2000000000000002</v>
      </c>
      <c r="C9" s="170" t="s">
        <v>186</v>
      </c>
      <c r="D9" s="171"/>
      <c r="E9" s="171"/>
      <c r="F9" s="171"/>
    </row>
    <row r="10" spans="2:6" ht="102.75" customHeight="1" x14ac:dyDescent="0.25">
      <c r="B10" s="319">
        <v>3</v>
      </c>
      <c r="C10" s="170" t="s">
        <v>187</v>
      </c>
      <c r="D10" s="320"/>
      <c r="E10" s="320"/>
      <c r="F10" s="320"/>
    </row>
    <row r="11" spans="2:6" ht="17.25" x14ac:dyDescent="0.25">
      <c r="B11" s="319"/>
      <c r="C11" s="170" t="s">
        <v>188</v>
      </c>
      <c r="D11" s="320"/>
      <c r="E11" s="320"/>
      <c r="F11" s="320"/>
    </row>
    <row r="12" spans="2:6" ht="17.25" x14ac:dyDescent="0.25">
      <c r="B12" s="68"/>
    </row>
    <row r="14" spans="2:6" ht="51.75" customHeight="1" x14ac:dyDescent="0.25">
      <c r="B14" s="67"/>
      <c r="C14" s="318" t="s">
        <v>430</v>
      </c>
      <c r="D14" s="318"/>
      <c r="E14" s="318"/>
    </row>
  </sheetData>
  <mergeCells count="9">
    <mergeCell ref="C14:E14"/>
    <mergeCell ref="B6:B7"/>
    <mergeCell ref="D6:D7"/>
    <mergeCell ref="E6:E7"/>
    <mergeCell ref="F6:F7"/>
    <mergeCell ref="B10:B11"/>
    <mergeCell ref="D10:D11"/>
    <mergeCell ref="E10:E11"/>
    <mergeCell ref="F10:F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C15" sqref="C15"/>
    </sheetView>
  </sheetViews>
  <sheetFormatPr defaultRowHeight="16.5" x14ac:dyDescent="0.3"/>
  <cols>
    <col min="1" max="1" width="3.140625" style="2" customWidth="1"/>
    <col min="2" max="2" width="12.85546875" style="2" customWidth="1"/>
    <col min="3" max="3" width="17.140625" style="2" customWidth="1"/>
    <col min="4" max="4" width="9.140625" style="2"/>
    <col min="5" max="5" width="14.5703125" style="2" customWidth="1"/>
    <col min="6" max="6" width="18" style="2" customWidth="1"/>
    <col min="7" max="9" width="14.7109375" style="2" customWidth="1"/>
    <col min="10" max="10" width="23.85546875" style="212" customWidth="1"/>
    <col min="11" max="11" width="24.42578125" style="212" customWidth="1"/>
    <col min="12" max="16384" width="9.140625" style="2"/>
  </cols>
  <sheetData>
    <row r="2" spans="2:11" s="29" customFormat="1" ht="17.25" x14ac:dyDescent="0.3">
      <c r="B2" s="208" t="s">
        <v>189</v>
      </c>
    </row>
    <row r="3" spans="2:11" ht="17.25" x14ac:dyDescent="0.3">
      <c r="B3" s="68"/>
    </row>
    <row r="4" spans="2:11" ht="18" thickBot="1" x14ac:dyDescent="0.35">
      <c r="B4" s="68"/>
    </row>
    <row r="5" spans="2:11" ht="78.75" customHeight="1" thickBot="1" x14ac:dyDescent="0.35">
      <c r="B5" s="331"/>
      <c r="C5" s="332"/>
      <c r="D5" s="333" t="s">
        <v>190</v>
      </c>
      <c r="E5" s="334"/>
      <c r="F5" s="335"/>
      <c r="G5" s="339" t="s">
        <v>191</v>
      </c>
      <c r="H5" s="329" t="s">
        <v>192</v>
      </c>
      <c r="I5" s="329" t="s">
        <v>193</v>
      </c>
      <c r="J5" s="323" t="s">
        <v>431</v>
      </c>
      <c r="K5" s="323" t="s">
        <v>432</v>
      </c>
    </row>
    <row r="6" spans="2:11" ht="18" thickBot="1" x14ac:dyDescent="0.35">
      <c r="B6" s="172" t="s">
        <v>158</v>
      </c>
      <c r="C6" s="207" t="s">
        <v>159</v>
      </c>
      <c r="D6" s="336"/>
      <c r="E6" s="337"/>
      <c r="F6" s="338"/>
      <c r="G6" s="340"/>
      <c r="H6" s="330"/>
      <c r="I6" s="330"/>
      <c r="J6" s="324"/>
      <c r="K6" s="324"/>
    </row>
    <row r="7" spans="2:11" ht="20.25" customHeight="1" thickBot="1" x14ac:dyDescent="0.35">
      <c r="B7" s="325" t="s">
        <v>194</v>
      </c>
      <c r="C7" s="326"/>
      <c r="D7" s="326"/>
      <c r="E7" s="326"/>
      <c r="F7" s="326"/>
      <c r="G7" s="326"/>
      <c r="H7" s="326"/>
      <c r="I7" s="327"/>
      <c r="J7" s="209"/>
      <c r="K7" s="209"/>
    </row>
    <row r="8" spans="2:11" ht="35.25" thickBot="1" x14ac:dyDescent="0.35">
      <c r="B8" s="174"/>
      <c r="C8" s="175"/>
      <c r="D8" s="328" t="s">
        <v>176</v>
      </c>
      <c r="E8" s="322"/>
      <c r="F8" s="176" t="s">
        <v>177</v>
      </c>
      <c r="G8" s="177"/>
      <c r="H8" s="178"/>
      <c r="I8" s="178"/>
      <c r="J8" s="210"/>
      <c r="K8" s="210"/>
    </row>
    <row r="9" spans="2:11" ht="35.25" thickBot="1" x14ac:dyDescent="0.35">
      <c r="B9" s="179"/>
      <c r="C9" s="180"/>
      <c r="D9" s="321" t="s">
        <v>176</v>
      </c>
      <c r="E9" s="322"/>
      <c r="F9" s="181" t="s">
        <v>177</v>
      </c>
      <c r="G9" s="177"/>
      <c r="H9" s="178"/>
      <c r="I9" s="178"/>
      <c r="J9" s="210"/>
      <c r="K9" s="210"/>
    </row>
    <row r="10" spans="2:11" ht="18" thickBot="1" x14ac:dyDescent="0.35">
      <c r="B10" s="325" t="s">
        <v>195</v>
      </c>
      <c r="C10" s="326"/>
      <c r="D10" s="326"/>
      <c r="E10" s="326"/>
      <c r="F10" s="326"/>
      <c r="G10" s="326"/>
      <c r="H10" s="326"/>
      <c r="I10" s="327"/>
      <c r="J10" s="209"/>
      <c r="K10" s="209"/>
    </row>
    <row r="11" spans="2:11" ht="35.25" thickBot="1" x14ac:dyDescent="0.35">
      <c r="B11" s="174"/>
      <c r="C11" s="175"/>
      <c r="D11" s="328" t="s">
        <v>176</v>
      </c>
      <c r="E11" s="322"/>
      <c r="F11" s="176" t="s">
        <v>177</v>
      </c>
      <c r="G11" s="177"/>
      <c r="H11" s="178"/>
      <c r="I11" s="178"/>
      <c r="J11" s="210"/>
      <c r="K11" s="210"/>
    </row>
    <row r="12" spans="2:11" ht="35.25" thickBot="1" x14ac:dyDescent="0.35">
      <c r="B12" s="179"/>
      <c r="C12" s="180"/>
      <c r="D12" s="321" t="s">
        <v>176</v>
      </c>
      <c r="E12" s="322"/>
      <c r="F12" s="181" t="s">
        <v>196</v>
      </c>
      <c r="G12" s="177"/>
      <c r="H12" s="178"/>
      <c r="I12" s="178"/>
      <c r="J12" s="210"/>
      <c r="K12" s="210"/>
    </row>
    <row r="13" spans="2:11" ht="18" thickBot="1" x14ac:dyDescent="0.35">
      <c r="B13" s="182" t="s">
        <v>197</v>
      </c>
      <c r="C13" s="181"/>
      <c r="D13" s="183"/>
      <c r="E13" s="184"/>
      <c r="F13" s="184"/>
      <c r="G13" s="185"/>
      <c r="H13" s="184"/>
      <c r="I13" s="184"/>
      <c r="J13" s="211"/>
      <c r="K13" s="211"/>
    </row>
    <row r="15" spans="2:11" x14ac:dyDescent="0.3">
      <c r="C15" s="2" t="s">
        <v>450</v>
      </c>
    </row>
  </sheetData>
  <mergeCells count="13">
    <mergeCell ref="D12:E12"/>
    <mergeCell ref="K5:K6"/>
    <mergeCell ref="B7:I7"/>
    <mergeCell ref="D8:E8"/>
    <mergeCell ref="D9:E9"/>
    <mergeCell ref="B10:I10"/>
    <mergeCell ref="I5:I6"/>
    <mergeCell ref="J5:J6"/>
    <mergeCell ref="D11:E11"/>
    <mergeCell ref="B5:C5"/>
    <mergeCell ref="D5:F6"/>
    <mergeCell ref="G5:G6"/>
    <mergeCell ref="H5:H6"/>
  </mergeCells>
  <hyperlinks>
    <hyperlink ref="B2" location="_ftn1" display="_ftn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6"/>
  <sheetViews>
    <sheetView workbookViewId="0">
      <selection activeCell="B10" sqref="B10"/>
    </sheetView>
  </sheetViews>
  <sheetFormatPr defaultRowHeight="15" x14ac:dyDescent="0.25"/>
  <cols>
    <col min="1" max="1" width="2.5703125" customWidth="1"/>
    <col min="2" max="2" width="20.7109375" customWidth="1"/>
    <col min="3" max="3" width="21" customWidth="1"/>
    <col min="4" max="4" width="17.42578125" customWidth="1"/>
    <col min="5" max="5" width="14.85546875" customWidth="1"/>
    <col min="6" max="6" width="14.7109375" customWidth="1"/>
    <col min="7" max="7" width="14" customWidth="1"/>
  </cols>
  <sheetData>
    <row r="3" spans="2:7" ht="17.25" x14ac:dyDescent="0.25">
      <c r="B3" s="64" t="s">
        <v>434</v>
      </c>
    </row>
    <row r="4" spans="2:7" ht="17.25" x14ac:dyDescent="0.25">
      <c r="B4" s="64"/>
    </row>
    <row r="5" spans="2:7" ht="30.75" customHeight="1" thickBot="1" x14ac:dyDescent="0.3">
      <c r="B5" s="346" t="s">
        <v>198</v>
      </c>
      <c r="C5" s="346"/>
      <c r="D5" s="346"/>
      <c r="E5" s="346"/>
      <c r="F5" s="346"/>
      <c r="G5" s="346"/>
    </row>
    <row r="6" spans="2:7" ht="76.5" customHeight="1" thickBot="1" x14ac:dyDescent="0.3">
      <c r="B6" s="341" t="s">
        <v>199</v>
      </c>
      <c r="C6" s="341" t="s">
        <v>200</v>
      </c>
      <c r="D6" s="341" t="s">
        <v>201</v>
      </c>
      <c r="E6" s="343" t="s">
        <v>202</v>
      </c>
      <c r="F6" s="344"/>
      <c r="G6" s="345"/>
    </row>
    <row r="7" spans="2:7" ht="18" thickBot="1" x14ac:dyDescent="0.3">
      <c r="B7" s="342"/>
      <c r="C7" s="342"/>
      <c r="D7" s="342"/>
      <c r="E7" s="186" t="s">
        <v>179</v>
      </c>
      <c r="F7" s="186" t="s">
        <v>180</v>
      </c>
      <c r="G7" s="186" t="s">
        <v>181</v>
      </c>
    </row>
    <row r="8" spans="2:7" ht="18" thickBot="1" x14ac:dyDescent="0.3">
      <c r="B8" s="187" t="s">
        <v>18</v>
      </c>
      <c r="C8" s="78"/>
      <c r="D8" s="78"/>
      <c r="E8" s="78"/>
      <c r="F8" s="78"/>
      <c r="G8" s="78"/>
    </row>
    <row r="9" spans="2:7" ht="18" thickBot="1" x14ac:dyDescent="0.3">
      <c r="B9" s="188" t="s">
        <v>203</v>
      </c>
      <c r="C9" s="189"/>
      <c r="D9" s="189"/>
      <c r="E9" s="189"/>
      <c r="F9" s="189"/>
      <c r="G9" s="189"/>
    </row>
    <row r="10" spans="2:7" ht="87" thickBot="1" x14ac:dyDescent="0.3">
      <c r="B10" s="188" t="s">
        <v>204</v>
      </c>
      <c r="C10" s="214">
        <v>6670</v>
      </c>
      <c r="D10" s="214">
        <v>6670</v>
      </c>
      <c r="E10" s="214">
        <v>6670</v>
      </c>
      <c r="F10" s="214">
        <v>6670</v>
      </c>
      <c r="G10" s="214">
        <v>6670</v>
      </c>
    </row>
    <row r="11" spans="2:7" ht="18" thickBot="1" x14ac:dyDescent="0.3">
      <c r="B11" s="188"/>
      <c r="C11" s="189"/>
      <c r="D11" s="189"/>
      <c r="E11" s="189"/>
      <c r="F11" s="189"/>
      <c r="G11" s="189"/>
    </row>
    <row r="12" spans="2:7" ht="18" thickBot="1" x14ac:dyDescent="0.3">
      <c r="B12" s="188"/>
      <c r="C12" s="189"/>
      <c r="D12" s="189"/>
      <c r="E12" s="189"/>
      <c r="F12" s="189"/>
      <c r="G12" s="189"/>
    </row>
    <row r="13" spans="2:7" ht="52.5" thickBot="1" x14ac:dyDescent="0.3">
      <c r="B13" s="213" t="s">
        <v>433</v>
      </c>
      <c r="C13" s="189"/>
      <c r="D13" s="189"/>
      <c r="E13" s="189"/>
      <c r="F13" s="189"/>
      <c r="G13" s="189"/>
    </row>
    <row r="14" spans="2:7" ht="18" thickBot="1" x14ac:dyDescent="0.3">
      <c r="B14" s="190"/>
      <c r="C14" s="189"/>
      <c r="D14" s="189"/>
      <c r="E14" s="189"/>
      <c r="F14" s="189"/>
      <c r="G14" s="189"/>
    </row>
    <row r="15" spans="2:7" ht="18" thickBot="1" x14ac:dyDescent="0.3">
      <c r="B15" s="191"/>
      <c r="C15" s="189"/>
      <c r="D15" s="189"/>
      <c r="E15" s="189"/>
      <c r="F15" s="189"/>
      <c r="G15" s="189"/>
    </row>
    <row r="16" spans="2:7" x14ac:dyDescent="0.25">
      <c r="B16" s="69"/>
    </row>
  </sheetData>
  <mergeCells count="5">
    <mergeCell ref="B6:B7"/>
    <mergeCell ref="C6:C7"/>
    <mergeCell ref="D6:D7"/>
    <mergeCell ref="E6:G6"/>
    <mergeCell ref="B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5"/>
  <sheetViews>
    <sheetView workbookViewId="0">
      <selection activeCell="C77" sqref="C77"/>
    </sheetView>
  </sheetViews>
  <sheetFormatPr defaultRowHeight="16.5" x14ac:dyDescent="0.3"/>
  <cols>
    <col min="1" max="2" width="9.140625" style="2"/>
    <col min="3" max="3" width="48.140625" style="2" customWidth="1"/>
    <col min="4" max="5" width="15.42578125" style="2" customWidth="1"/>
    <col min="6" max="6" width="17.7109375" style="2" customWidth="1"/>
    <col min="7" max="13" width="15.42578125" style="2" customWidth="1"/>
    <col min="14" max="14" width="9.140625" style="2"/>
    <col min="15" max="15" width="14.85546875" style="2" bestFit="1" customWidth="1"/>
    <col min="16" max="16384" width="9.140625" style="2"/>
  </cols>
  <sheetData>
    <row r="2" spans="1:15" x14ac:dyDescent="0.3">
      <c r="B2" s="347" t="s">
        <v>435</v>
      </c>
      <c r="C2" s="347"/>
      <c r="D2" s="347"/>
      <c r="E2" s="347"/>
      <c r="F2" s="231"/>
      <c r="G2" s="231"/>
      <c r="H2" s="231"/>
      <c r="I2" s="231"/>
      <c r="J2" s="231"/>
      <c r="K2" s="231"/>
      <c r="L2" s="231"/>
      <c r="M2" s="231"/>
    </row>
    <row r="3" spans="1:15" x14ac:dyDescent="0.3">
      <c r="B3" s="347"/>
      <c r="C3" s="347"/>
      <c r="D3" s="347"/>
      <c r="E3" s="347"/>
      <c r="F3" s="231"/>
      <c r="G3" s="231"/>
      <c r="H3" s="231"/>
      <c r="I3" s="231"/>
      <c r="J3" s="231"/>
      <c r="K3" s="231"/>
      <c r="L3" s="231"/>
      <c r="M3" s="231"/>
    </row>
    <row r="4" spans="1:15" x14ac:dyDescent="0.3">
      <c r="K4" s="2" t="s">
        <v>205</v>
      </c>
      <c r="M4" s="2" t="s">
        <v>205</v>
      </c>
    </row>
    <row r="5" spans="1:15" ht="15.75" customHeight="1" x14ac:dyDescent="0.3">
      <c r="A5" s="348" t="s">
        <v>1</v>
      </c>
      <c r="B5" s="348"/>
      <c r="C5" s="348" t="s">
        <v>2</v>
      </c>
      <c r="D5" s="349" t="s">
        <v>437</v>
      </c>
      <c r="E5" s="352" t="s">
        <v>436</v>
      </c>
      <c r="F5" s="352" t="s">
        <v>438</v>
      </c>
      <c r="G5" s="352" t="s">
        <v>439</v>
      </c>
      <c r="H5" s="352" t="s">
        <v>440</v>
      </c>
      <c r="I5" s="352" t="s">
        <v>441</v>
      </c>
      <c r="J5" s="352" t="s">
        <v>443</v>
      </c>
      <c r="K5" s="352" t="s">
        <v>442</v>
      </c>
      <c r="L5" s="352" t="s">
        <v>444</v>
      </c>
      <c r="M5" s="352" t="s">
        <v>445</v>
      </c>
    </row>
    <row r="6" spans="1:15" ht="29.25" customHeight="1" x14ac:dyDescent="0.3">
      <c r="A6" s="348"/>
      <c r="B6" s="348"/>
      <c r="C6" s="348"/>
      <c r="D6" s="350"/>
      <c r="E6" s="353"/>
      <c r="F6" s="353"/>
      <c r="G6" s="353"/>
      <c r="H6" s="353"/>
      <c r="I6" s="353"/>
      <c r="J6" s="353"/>
      <c r="K6" s="353"/>
      <c r="L6" s="353"/>
      <c r="M6" s="353"/>
    </row>
    <row r="7" spans="1:15" ht="27.75" customHeight="1" x14ac:dyDescent="0.3">
      <c r="A7" s="348"/>
      <c r="B7" s="348"/>
      <c r="C7" s="348"/>
      <c r="D7" s="351"/>
      <c r="E7" s="354"/>
      <c r="F7" s="354"/>
      <c r="G7" s="354"/>
      <c r="H7" s="354"/>
      <c r="I7" s="354"/>
      <c r="J7" s="354"/>
      <c r="K7" s="354"/>
      <c r="L7" s="354"/>
      <c r="M7" s="354"/>
    </row>
    <row r="8" spans="1:15" ht="33" x14ac:dyDescent="0.3">
      <c r="A8" s="255" t="s">
        <v>206</v>
      </c>
      <c r="B8" s="255"/>
      <c r="C8" s="26" t="s">
        <v>207</v>
      </c>
      <c r="D8" s="238">
        <f>SUM(D9+D46+D53+D58+D71)</f>
        <v>6569047.0999999996</v>
      </c>
      <c r="E8" s="238">
        <f t="shared" ref="E8:G8" si="0">SUM(E9+E46+E53+E58+E71)</f>
        <v>6569047.0999999996</v>
      </c>
      <c r="F8" s="238">
        <f t="shared" si="0"/>
        <v>17143204.400000002</v>
      </c>
      <c r="G8" s="238">
        <f t="shared" si="0"/>
        <v>17143204.400000002</v>
      </c>
      <c r="H8" s="238">
        <f>SUM(H9+H46+H53+H58+H71)</f>
        <v>16008899.100000001</v>
      </c>
      <c r="I8" s="238">
        <f t="shared" ref="I8:M8" si="1">SUM(I9+I46+I53+I58+I71)</f>
        <v>16008899.100000001</v>
      </c>
      <c r="J8" s="238">
        <f t="shared" si="1"/>
        <v>14771842.399999999</v>
      </c>
      <c r="K8" s="238">
        <f t="shared" si="1"/>
        <v>14771842.399999999</v>
      </c>
      <c r="L8" s="238">
        <f t="shared" si="1"/>
        <v>11229651.4</v>
      </c>
      <c r="M8" s="238">
        <f t="shared" si="1"/>
        <v>11229651.4</v>
      </c>
    </row>
    <row r="9" spans="1:15" x14ac:dyDescent="0.3">
      <c r="A9" s="70" t="s">
        <v>10</v>
      </c>
      <c r="B9" s="70"/>
      <c r="C9" s="71" t="s">
        <v>51</v>
      </c>
      <c r="D9" s="72">
        <f>+D12+D18+D22+D24+D26+D28+D30+D32+D34+D36+D42+D44+D14+D20+D16</f>
        <v>1979344.9000000001</v>
      </c>
      <c r="E9" s="72">
        <f>+E12+E18+E22+E24+E26+E28+E30+E32+E34+E36+E42+E44+E14+E20+E16</f>
        <v>1979344.9000000001</v>
      </c>
      <c r="F9" s="72">
        <f t="shared" ref="F9:G9" si="2">+F12+F18+F22+F24+F26+F28+F30+F32+F34+F36+F42+F44</f>
        <v>8340021.0999999996</v>
      </c>
      <c r="G9" s="72">
        <f t="shared" si="2"/>
        <v>8340021.0999999996</v>
      </c>
      <c r="H9" s="72">
        <f>+H12+H18+H22+H24+H26+H28+H30+H32+H34+H36+H42+H44+H40+H38</f>
        <v>3787000</v>
      </c>
      <c r="I9" s="72">
        <f t="shared" ref="I9:M9" si="3">+I12+I18+I22+I24+I26+I28+I30+I32+I34+I36+I42+I44+I40+I38</f>
        <v>3787000</v>
      </c>
      <c r="J9" s="72">
        <f t="shared" si="3"/>
        <v>1493000</v>
      </c>
      <c r="K9" s="72">
        <f t="shared" si="3"/>
        <v>1493000</v>
      </c>
      <c r="L9" s="72">
        <f t="shared" si="3"/>
        <v>1278200</v>
      </c>
      <c r="M9" s="72">
        <f t="shared" si="3"/>
        <v>1278200</v>
      </c>
    </row>
    <row r="10" spans="1:15" ht="49.5" x14ac:dyDescent="0.3">
      <c r="A10" s="26"/>
      <c r="B10" s="26"/>
      <c r="C10" s="26" t="s">
        <v>208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5" x14ac:dyDescent="0.3">
      <c r="A11" s="255" t="s">
        <v>57</v>
      </c>
      <c r="B11" s="255"/>
      <c r="C11" s="255"/>
      <c r="D11" s="255"/>
      <c r="E11" s="73"/>
      <c r="F11" s="129"/>
      <c r="G11" s="73"/>
      <c r="H11" s="129"/>
      <c r="I11" s="73"/>
      <c r="J11" s="129"/>
      <c r="K11" s="73"/>
      <c r="L11" s="129"/>
      <c r="M11" s="73"/>
    </row>
    <row r="12" spans="1:15" x14ac:dyDescent="0.3">
      <c r="A12" s="26"/>
      <c r="B12" s="26" t="s">
        <v>58</v>
      </c>
      <c r="C12" s="27" t="s">
        <v>59</v>
      </c>
      <c r="D12" s="74">
        <v>248648.6</v>
      </c>
      <c r="E12" s="74">
        <v>248648.6</v>
      </c>
      <c r="F12" s="74">
        <v>292000</v>
      </c>
      <c r="G12" s="74">
        <v>292000</v>
      </c>
      <c r="H12" s="74">
        <v>280000</v>
      </c>
      <c r="I12" s="74">
        <v>280000</v>
      </c>
      <c r="J12" s="74">
        <v>280000</v>
      </c>
      <c r="K12" s="74">
        <v>280000</v>
      </c>
      <c r="L12" s="74">
        <v>280000</v>
      </c>
      <c r="M12" s="74">
        <v>280000</v>
      </c>
    </row>
    <row r="13" spans="1:15" ht="37.5" customHeight="1" x14ac:dyDescent="0.3">
      <c r="A13" s="26"/>
      <c r="B13" s="26"/>
      <c r="C13" s="26" t="s">
        <v>60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5" x14ac:dyDescent="0.3">
      <c r="A14" s="26"/>
      <c r="B14" s="26">
        <v>11005</v>
      </c>
      <c r="C14" s="27" t="s">
        <v>59</v>
      </c>
      <c r="D14" s="74">
        <v>562012.5</v>
      </c>
      <c r="E14" s="74">
        <v>562012.5</v>
      </c>
      <c r="F14" s="74"/>
      <c r="G14" s="74"/>
      <c r="H14" s="74"/>
      <c r="I14" s="74"/>
      <c r="J14" s="74"/>
      <c r="K14" s="74"/>
      <c r="L14" s="74"/>
      <c r="M14" s="74"/>
    </row>
    <row r="15" spans="1:15" ht="33" x14ac:dyDescent="0.3">
      <c r="A15" s="26"/>
      <c r="B15" s="26"/>
      <c r="C15" s="26" t="s">
        <v>66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O15" s="239"/>
    </row>
    <row r="16" spans="1:15" x14ac:dyDescent="0.3">
      <c r="A16" s="26"/>
      <c r="B16" s="26">
        <v>11006</v>
      </c>
      <c r="C16" s="27" t="s">
        <v>59</v>
      </c>
      <c r="D16" s="74">
        <v>1027.8</v>
      </c>
      <c r="E16" s="74">
        <v>1027.8</v>
      </c>
      <c r="F16" s="74"/>
      <c r="G16" s="74"/>
      <c r="H16" s="74"/>
      <c r="I16" s="74"/>
      <c r="J16" s="74"/>
      <c r="K16" s="74"/>
      <c r="L16" s="74"/>
      <c r="M16" s="74"/>
    </row>
    <row r="17" spans="1:13" x14ac:dyDescent="0.3">
      <c r="A17" s="26"/>
      <c r="B17" s="26"/>
      <c r="C17" s="26" t="s">
        <v>69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5.75" customHeight="1" x14ac:dyDescent="0.3">
      <c r="A18" s="26"/>
      <c r="B18" s="26" t="s">
        <v>71</v>
      </c>
      <c r="C18" s="27" t="s">
        <v>59</v>
      </c>
      <c r="D18" s="74">
        <v>218353.7</v>
      </c>
      <c r="E18" s="74">
        <v>218353.7</v>
      </c>
      <c r="F18" s="74">
        <v>158000</v>
      </c>
      <c r="G18" s="74">
        <v>158000</v>
      </c>
      <c r="H18" s="74">
        <v>523000</v>
      </c>
      <c r="I18" s="74">
        <v>523000</v>
      </c>
      <c r="J18" s="74">
        <v>513000</v>
      </c>
      <c r="K18" s="74">
        <v>513000</v>
      </c>
      <c r="L18" s="74">
        <v>298200</v>
      </c>
      <c r="M18" s="74">
        <v>298200</v>
      </c>
    </row>
    <row r="19" spans="1:13" ht="33" x14ac:dyDescent="0.3">
      <c r="A19" s="26"/>
      <c r="B19" s="26"/>
      <c r="C19" s="26" t="s">
        <v>72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3">
      <c r="A20" s="26"/>
      <c r="B20" s="26">
        <v>11008</v>
      </c>
      <c r="C20" s="27" t="s">
        <v>59</v>
      </c>
      <c r="D20" s="74">
        <v>949302.3</v>
      </c>
      <c r="E20" s="74">
        <v>949302.3</v>
      </c>
      <c r="F20" s="74"/>
      <c r="G20" s="74"/>
      <c r="H20" s="74"/>
      <c r="I20" s="74"/>
      <c r="J20" s="74"/>
      <c r="K20" s="74"/>
      <c r="L20" s="74"/>
      <c r="M20" s="74"/>
    </row>
    <row r="21" spans="1:13" ht="66" x14ac:dyDescent="0.3">
      <c r="A21" s="26"/>
      <c r="B21" s="26"/>
      <c r="C21" s="84" t="s">
        <v>165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3">
      <c r="A22" s="26"/>
      <c r="B22" s="26" t="s">
        <v>209</v>
      </c>
      <c r="C22" s="27" t="s">
        <v>59</v>
      </c>
      <c r="D22" s="74">
        <v>0</v>
      </c>
      <c r="E22" s="74">
        <v>0</v>
      </c>
      <c r="F22" s="74">
        <v>700000</v>
      </c>
      <c r="G22" s="74">
        <v>700000</v>
      </c>
      <c r="H22" s="74">
        <v>700000</v>
      </c>
      <c r="I22" s="74">
        <v>700000</v>
      </c>
      <c r="J22" s="74">
        <v>700000</v>
      </c>
      <c r="K22" s="74">
        <v>700000</v>
      </c>
      <c r="L22" s="74">
        <v>700000</v>
      </c>
      <c r="M22" s="74">
        <v>700000</v>
      </c>
    </row>
    <row r="23" spans="1:13" ht="33" x14ac:dyDescent="0.3">
      <c r="A23" s="26"/>
      <c r="B23" s="26"/>
      <c r="C23" s="26" t="s">
        <v>210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3">
      <c r="A24" s="26"/>
      <c r="B24" s="26" t="s">
        <v>211</v>
      </c>
      <c r="C24" s="27" t="s">
        <v>59</v>
      </c>
      <c r="D24" s="74">
        <v>0</v>
      </c>
      <c r="E24" s="74">
        <v>0</v>
      </c>
      <c r="F24" s="74">
        <v>105000</v>
      </c>
      <c r="G24" s="74">
        <v>105000</v>
      </c>
      <c r="H24" s="74"/>
      <c r="I24" s="74"/>
      <c r="J24" s="74"/>
      <c r="K24" s="74"/>
      <c r="L24" s="74"/>
      <c r="M24" s="74"/>
    </row>
    <row r="25" spans="1:13" ht="66" x14ac:dyDescent="0.3">
      <c r="A25" s="26"/>
      <c r="B25" s="26"/>
      <c r="C25" s="26" t="s">
        <v>212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3">
      <c r="A26" s="26"/>
      <c r="B26" s="26" t="s">
        <v>213</v>
      </c>
      <c r="C26" s="27" t="s">
        <v>59</v>
      </c>
      <c r="D26" s="74"/>
      <c r="E26" s="74"/>
      <c r="F26" s="74">
        <v>100000</v>
      </c>
      <c r="G26" s="74">
        <v>100000</v>
      </c>
      <c r="H26" s="74"/>
      <c r="I26" s="74"/>
      <c r="J26" s="74"/>
      <c r="K26" s="74"/>
      <c r="L26" s="74"/>
      <c r="M26" s="74"/>
    </row>
    <row r="27" spans="1:13" ht="66" x14ac:dyDescent="0.3">
      <c r="A27" s="26"/>
      <c r="B27" s="26"/>
      <c r="C27" s="26" t="s">
        <v>214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3">
      <c r="A28" s="26"/>
      <c r="B28" s="26" t="s">
        <v>215</v>
      </c>
      <c r="C28" s="27" t="s">
        <v>59</v>
      </c>
      <c r="D28" s="74"/>
      <c r="E28" s="74"/>
      <c r="F28" s="74">
        <v>80000</v>
      </c>
      <c r="G28" s="74">
        <v>80000</v>
      </c>
      <c r="H28" s="74"/>
      <c r="I28" s="74"/>
      <c r="J28" s="74"/>
      <c r="K28" s="74"/>
      <c r="L28" s="74"/>
      <c r="M28" s="74"/>
    </row>
    <row r="29" spans="1:13" ht="66" x14ac:dyDescent="0.3">
      <c r="A29" s="26"/>
      <c r="B29" s="26"/>
      <c r="C29" s="26" t="s">
        <v>216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3">
      <c r="A30" s="26"/>
      <c r="B30" s="26" t="s">
        <v>217</v>
      </c>
      <c r="C30" s="27" t="s">
        <v>59</v>
      </c>
      <c r="D30" s="74"/>
      <c r="E30" s="74"/>
      <c r="F30" s="74">
        <v>400000</v>
      </c>
      <c r="G30" s="74">
        <v>400000</v>
      </c>
      <c r="H30" s="74"/>
      <c r="I30" s="74"/>
      <c r="J30" s="74"/>
      <c r="K30" s="74"/>
      <c r="L30" s="74"/>
      <c r="M30" s="74"/>
    </row>
    <row r="31" spans="1:13" ht="66" x14ac:dyDescent="0.3">
      <c r="A31" s="26"/>
      <c r="B31" s="26"/>
      <c r="C31" s="26" t="s">
        <v>218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3">
      <c r="A32" s="26"/>
      <c r="B32" s="26" t="s">
        <v>219</v>
      </c>
      <c r="C32" s="27" t="s">
        <v>59</v>
      </c>
      <c r="D32" s="74"/>
      <c r="E32" s="74"/>
      <c r="F32" s="74">
        <v>154000</v>
      </c>
      <c r="G32" s="74">
        <v>154000</v>
      </c>
      <c r="H32" s="74"/>
      <c r="I32" s="74"/>
      <c r="J32" s="74"/>
      <c r="K32" s="74"/>
      <c r="L32" s="74"/>
      <c r="M32" s="74"/>
    </row>
    <row r="33" spans="1:13" ht="66" x14ac:dyDescent="0.3">
      <c r="A33" s="26"/>
      <c r="B33" s="26"/>
      <c r="C33" s="26" t="s">
        <v>220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3">
      <c r="A34" s="26"/>
      <c r="B34" s="26" t="s">
        <v>221</v>
      </c>
      <c r="C34" s="27" t="s">
        <v>59</v>
      </c>
      <c r="D34" s="74"/>
      <c r="E34" s="74"/>
      <c r="F34" s="74">
        <v>966000</v>
      </c>
      <c r="G34" s="74">
        <v>966000</v>
      </c>
      <c r="H34" s="74"/>
      <c r="I34" s="74"/>
      <c r="J34" s="74"/>
      <c r="K34" s="74"/>
      <c r="L34" s="74"/>
      <c r="M34" s="74"/>
    </row>
    <row r="35" spans="1:13" ht="66" x14ac:dyDescent="0.3">
      <c r="A35" s="26"/>
      <c r="B35" s="26"/>
      <c r="C35" s="26" t="s">
        <v>222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3">
      <c r="A36" s="26"/>
      <c r="B36" s="26" t="s">
        <v>223</v>
      </c>
      <c r="C36" s="27" t="s">
        <v>59</v>
      </c>
      <c r="D36" s="74"/>
      <c r="E36" s="74"/>
      <c r="F36" s="74">
        <v>2572584.6</v>
      </c>
      <c r="G36" s="74">
        <v>2572584.6</v>
      </c>
      <c r="H36" s="74"/>
      <c r="I36" s="74"/>
      <c r="J36" s="74"/>
      <c r="K36" s="74"/>
      <c r="L36" s="74"/>
      <c r="M36" s="74"/>
    </row>
    <row r="37" spans="1:13" ht="49.5" x14ac:dyDescent="0.3">
      <c r="A37" s="26"/>
      <c r="B37" s="26"/>
      <c r="C37" s="26" t="s">
        <v>224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3">
      <c r="A38" s="26"/>
      <c r="B38" s="26">
        <v>11018</v>
      </c>
      <c r="C38" s="27" t="s">
        <v>59</v>
      </c>
      <c r="D38" s="26"/>
      <c r="E38" s="26"/>
      <c r="F38" s="74">
        <v>14000</v>
      </c>
      <c r="G38" s="74">
        <v>14000</v>
      </c>
      <c r="H38" s="74">
        <v>250000</v>
      </c>
      <c r="I38" s="74">
        <v>250000</v>
      </c>
      <c r="J38" s="26"/>
      <c r="K38" s="26"/>
      <c r="L38" s="26"/>
      <c r="M38" s="26"/>
    </row>
    <row r="39" spans="1:13" ht="33" x14ac:dyDescent="0.3">
      <c r="A39" s="26"/>
      <c r="B39" s="26"/>
      <c r="C39" s="26" t="s">
        <v>446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3">
      <c r="A40" s="26"/>
      <c r="B40" s="26">
        <v>11019</v>
      </c>
      <c r="C40" s="27" t="s">
        <v>59</v>
      </c>
      <c r="D40" s="74"/>
      <c r="E40" s="74"/>
      <c r="F40" s="74">
        <v>34014</v>
      </c>
      <c r="G40" s="74">
        <v>34014</v>
      </c>
      <c r="H40" s="74">
        <v>2034000</v>
      </c>
      <c r="I40" s="74">
        <v>2034000</v>
      </c>
      <c r="J40" s="74"/>
      <c r="K40" s="74"/>
      <c r="L40" s="74"/>
      <c r="M40" s="74"/>
    </row>
    <row r="41" spans="1:13" ht="33" x14ac:dyDescent="0.3">
      <c r="A41" s="26"/>
      <c r="B41" s="26"/>
      <c r="C41" s="216" t="s">
        <v>447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3">
      <c r="A42" s="26"/>
      <c r="B42" s="26" t="s">
        <v>225</v>
      </c>
      <c r="C42" s="27" t="s">
        <v>59</v>
      </c>
      <c r="D42" s="74"/>
      <c r="E42" s="74"/>
      <c r="F42" s="74">
        <v>1568327.8</v>
      </c>
      <c r="G42" s="74">
        <v>1568327.8</v>
      </c>
      <c r="H42" s="74"/>
      <c r="I42" s="74"/>
      <c r="J42" s="74"/>
      <c r="K42" s="74"/>
      <c r="L42" s="74"/>
      <c r="M42" s="74"/>
    </row>
    <row r="43" spans="1:13" ht="49.5" x14ac:dyDescent="0.3">
      <c r="A43" s="26"/>
      <c r="B43" s="26"/>
      <c r="C43" s="26" t="s">
        <v>226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3">
      <c r="A44" s="26"/>
      <c r="B44" s="26" t="s">
        <v>227</v>
      </c>
      <c r="C44" s="27" t="s">
        <v>59</v>
      </c>
      <c r="D44" s="74"/>
      <c r="E44" s="74"/>
      <c r="F44" s="74">
        <v>1244108.7</v>
      </c>
      <c r="G44" s="74">
        <v>1244108.7</v>
      </c>
      <c r="H44" s="74"/>
      <c r="I44" s="74"/>
      <c r="J44" s="74"/>
      <c r="K44" s="74"/>
      <c r="L44" s="74"/>
      <c r="M44" s="74"/>
    </row>
    <row r="45" spans="1:13" ht="66" x14ac:dyDescent="0.3">
      <c r="A45" s="26"/>
      <c r="B45" s="26"/>
      <c r="C45" s="26" t="s">
        <v>228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3">
      <c r="A46" s="26" t="s">
        <v>13</v>
      </c>
      <c r="B46" s="26"/>
      <c r="C46" s="27" t="s">
        <v>51</v>
      </c>
      <c r="D46" s="74">
        <f>+D49+D51</f>
        <v>1048403.8999999999</v>
      </c>
      <c r="E46" s="74">
        <f>+E49+E51</f>
        <v>1048403.8999999999</v>
      </c>
      <c r="F46" s="74">
        <f t="shared" ref="F46:M46" si="4">+F49+F51</f>
        <v>1107332.8</v>
      </c>
      <c r="G46" s="74">
        <f t="shared" si="4"/>
        <v>1107332.8</v>
      </c>
      <c r="H46" s="74">
        <f t="shared" si="4"/>
        <v>1187708.6000000001</v>
      </c>
      <c r="I46" s="74">
        <f t="shared" si="4"/>
        <v>1187708.6000000001</v>
      </c>
      <c r="J46" s="74">
        <f t="shared" si="4"/>
        <v>1214651.8999999999</v>
      </c>
      <c r="K46" s="74">
        <f t="shared" si="4"/>
        <v>1214651.8999999999</v>
      </c>
      <c r="L46" s="74">
        <f t="shared" si="4"/>
        <v>1232058.7</v>
      </c>
      <c r="M46" s="74">
        <f t="shared" si="4"/>
        <v>1232058.7</v>
      </c>
    </row>
    <row r="47" spans="1:13" ht="66" x14ac:dyDescent="0.3">
      <c r="A47" s="26"/>
      <c r="B47" s="26"/>
      <c r="C47" s="26" t="s">
        <v>74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3">
      <c r="A48" s="255" t="s">
        <v>57</v>
      </c>
      <c r="B48" s="255"/>
      <c r="C48" s="255"/>
      <c r="D48" s="255"/>
      <c r="E48" s="73"/>
      <c r="F48" s="129"/>
      <c r="G48" s="73"/>
      <c r="H48" s="129"/>
      <c r="I48" s="73"/>
      <c r="J48" s="129"/>
      <c r="K48" s="73"/>
      <c r="L48" s="129"/>
      <c r="M48" s="73"/>
    </row>
    <row r="49" spans="1:13" x14ac:dyDescent="0.3">
      <c r="A49" s="26"/>
      <c r="B49" s="26" t="s">
        <v>11</v>
      </c>
      <c r="C49" s="27" t="s">
        <v>59</v>
      </c>
      <c r="D49" s="74">
        <v>848667.1</v>
      </c>
      <c r="E49" s="74">
        <v>848667.1</v>
      </c>
      <c r="F49" s="74">
        <v>878754.2</v>
      </c>
      <c r="G49" s="74">
        <v>878754.2</v>
      </c>
      <c r="H49" s="74">
        <v>933706.1</v>
      </c>
      <c r="I49" s="74">
        <v>933706.1</v>
      </c>
      <c r="J49" s="74">
        <v>956473.7</v>
      </c>
      <c r="K49" s="74">
        <v>956473.7</v>
      </c>
      <c r="L49" s="74">
        <v>971280.4</v>
      </c>
      <c r="M49" s="74">
        <v>971280.4</v>
      </c>
    </row>
    <row r="50" spans="1:13" ht="132" x14ac:dyDescent="0.3">
      <c r="A50" s="26"/>
      <c r="B50" s="26"/>
      <c r="C50" s="26" t="s">
        <v>77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3">
      <c r="A51" s="26"/>
      <c r="B51" s="26" t="s">
        <v>65</v>
      </c>
      <c r="C51" s="27" t="s">
        <v>59</v>
      </c>
      <c r="D51" s="74">
        <v>199736.8</v>
      </c>
      <c r="E51" s="74">
        <v>199736.8</v>
      </c>
      <c r="F51" s="74">
        <v>228578.6</v>
      </c>
      <c r="G51" s="74">
        <v>228578.6</v>
      </c>
      <c r="H51" s="74">
        <v>254002.5</v>
      </c>
      <c r="I51" s="74">
        <v>254002.5</v>
      </c>
      <c r="J51" s="74">
        <v>258178.2</v>
      </c>
      <c r="K51" s="74">
        <v>258178.2</v>
      </c>
      <c r="L51" s="74">
        <v>260778.3</v>
      </c>
      <c r="M51" s="74">
        <v>260778.3</v>
      </c>
    </row>
    <row r="52" spans="1:13" ht="82.5" x14ac:dyDescent="0.3">
      <c r="A52" s="26"/>
      <c r="B52" s="26"/>
      <c r="C52" s="26" t="s">
        <v>79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3">
      <c r="A53" s="70" t="s">
        <v>81</v>
      </c>
      <c r="B53" s="70"/>
      <c r="C53" s="71" t="s">
        <v>51</v>
      </c>
      <c r="D53" s="72">
        <f t="shared" ref="D53:M53" si="5">+D56</f>
        <v>1168367.3999999999</v>
      </c>
      <c r="E53" s="72">
        <f t="shared" si="5"/>
        <v>1168367.3999999999</v>
      </c>
      <c r="F53" s="72">
        <f t="shared" si="5"/>
        <v>5233923.7</v>
      </c>
      <c r="G53" s="72">
        <f t="shared" si="5"/>
        <v>5233923.7</v>
      </c>
      <c r="H53" s="72">
        <f t="shared" si="5"/>
        <v>6844153.7000000002</v>
      </c>
      <c r="I53" s="72">
        <f t="shared" si="5"/>
        <v>6844153.7000000002</v>
      </c>
      <c r="J53" s="72">
        <f t="shared" si="5"/>
        <v>7844153.7000000002</v>
      </c>
      <c r="K53" s="72">
        <f t="shared" si="5"/>
        <v>7844153.7000000002</v>
      </c>
      <c r="L53" s="72">
        <f t="shared" si="5"/>
        <v>7844153.7000000002</v>
      </c>
      <c r="M53" s="72">
        <f t="shared" si="5"/>
        <v>7844153.7000000002</v>
      </c>
    </row>
    <row r="54" spans="1:13" ht="49.5" x14ac:dyDescent="0.3">
      <c r="A54" s="26"/>
      <c r="B54" s="26"/>
      <c r="C54" s="26" t="s">
        <v>82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3">
      <c r="A55" s="255" t="s">
        <v>57</v>
      </c>
      <c r="B55" s="255"/>
      <c r="C55" s="255"/>
      <c r="D55" s="255"/>
      <c r="E55" s="73"/>
      <c r="F55" s="129"/>
      <c r="G55" s="73"/>
      <c r="H55" s="129"/>
      <c r="I55" s="73"/>
      <c r="J55" s="129"/>
      <c r="K55" s="73"/>
      <c r="L55" s="129"/>
      <c r="M55" s="73"/>
    </row>
    <row r="56" spans="1:13" x14ac:dyDescent="0.3">
      <c r="A56" s="26"/>
      <c r="B56" s="26" t="s">
        <v>11</v>
      </c>
      <c r="C56" s="27" t="s">
        <v>59</v>
      </c>
      <c r="D56" s="74">
        <v>1168367.3999999999</v>
      </c>
      <c r="E56" s="74">
        <v>1168367.3999999999</v>
      </c>
      <c r="F56" s="74">
        <v>5233923.7</v>
      </c>
      <c r="G56" s="74">
        <v>5233923.7</v>
      </c>
      <c r="H56" s="74">
        <v>6844153.7000000002</v>
      </c>
      <c r="I56" s="74">
        <v>6844153.7000000002</v>
      </c>
      <c r="J56" s="74">
        <v>7844153.7000000002</v>
      </c>
      <c r="K56" s="74">
        <v>7844153.7000000002</v>
      </c>
      <c r="L56" s="74">
        <v>7844153.7000000002</v>
      </c>
      <c r="M56" s="74">
        <v>7844153.7000000002</v>
      </c>
    </row>
    <row r="57" spans="1:13" ht="82.5" x14ac:dyDescent="0.3">
      <c r="A57" s="26"/>
      <c r="B57" s="26"/>
      <c r="C57" s="26" t="s">
        <v>24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3">
      <c r="A58" s="70" t="s">
        <v>14</v>
      </c>
      <c r="B58" s="70"/>
      <c r="C58" s="71" t="s">
        <v>51</v>
      </c>
      <c r="D58" s="72">
        <f t="shared" ref="D58:M58" si="6">+D61+D63+D65+D67+D69</f>
        <v>417930.9</v>
      </c>
      <c r="E58" s="72">
        <f t="shared" si="6"/>
        <v>417930.9</v>
      </c>
      <c r="F58" s="72">
        <f t="shared" si="6"/>
        <v>2461926.7999999998</v>
      </c>
      <c r="G58" s="72">
        <f t="shared" si="6"/>
        <v>2461926.7999999998</v>
      </c>
      <c r="H58" s="72">
        <f t="shared" si="6"/>
        <v>4190036.8</v>
      </c>
      <c r="I58" s="72">
        <f t="shared" si="6"/>
        <v>4190036.8</v>
      </c>
      <c r="J58" s="72">
        <f t="shared" si="6"/>
        <v>4220036.8</v>
      </c>
      <c r="K58" s="72">
        <f t="shared" si="6"/>
        <v>4220036.8</v>
      </c>
      <c r="L58" s="72">
        <f t="shared" si="6"/>
        <v>875239</v>
      </c>
      <c r="M58" s="72">
        <f t="shared" si="6"/>
        <v>875239</v>
      </c>
    </row>
    <row r="59" spans="1:13" x14ac:dyDescent="0.3">
      <c r="A59" s="26"/>
      <c r="B59" s="26"/>
      <c r="C59" s="26" t="s">
        <v>15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3">
      <c r="A60" s="255" t="s">
        <v>57</v>
      </c>
      <c r="B60" s="255"/>
      <c r="C60" s="255"/>
      <c r="D60" s="255"/>
      <c r="E60" s="73"/>
      <c r="F60" s="129"/>
      <c r="G60" s="73"/>
      <c r="H60" s="129"/>
      <c r="I60" s="73"/>
      <c r="J60" s="129"/>
      <c r="K60" s="73"/>
      <c r="L60" s="129"/>
      <c r="M60" s="73"/>
    </row>
    <row r="61" spans="1:13" x14ac:dyDescent="0.3">
      <c r="A61" s="26"/>
      <c r="B61" s="26" t="s">
        <v>11</v>
      </c>
      <c r="C61" s="27" t="s">
        <v>59</v>
      </c>
      <c r="D61" s="74">
        <v>309991.8</v>
      </c>
      <c r="E61" s="74">
        <v>309991.8</v>
      </c>
      <c r="F61" s="74">
        <v>346687.8</v>
      </c>
      <c r="G61" s="74">
        <v>346687.8</v>
      </c>
      <c r="H61" s="74">
        <v>370000</v>
      </c>
      <c r="I61" s="74">
        <v>370000</v>
      </c>
      <c r="J61" s="74">
        <v>400000</v>
      </c>
      <c r="K61" s="74">
        <v>400000</v>
      </c>
      <c r="L61" s="74">
        <v>560000</v>
      </c>
      <c r="M61" s="74">
        <v>560000</v>
      </c>
    </row>
    <row r="62" spans="1:13" ht="33" x14ac:dyDescent="0.3">
      <c r="A62" s="26"/>
      <c r="B62" s="26"/>
      <c r="C62" s="26" t="s">
        <v>16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3">
      <c r="A63" s="26"/>
      <c r="B63" s="26" t="s">
        <v>12</v>
      </c>
      <c r="C63" s="27" t="s">
        <v>59</v>
      </c>
      <c r="D63" s="74">
        <v>107939.1</v>
      </c>
      <c r="E63" s="74">
        <v>107939.1</v>
      </c>
      <c r="F63" s="74">
        <v>99279</v>
      </c>
      <c r="G63" s="74">
        <v>99279</v>
      </c>
      <c r="H63" s="74">
        <v>99279</v>
      </c>
      <c r="I63" s="74">
        <v>99279</v>
      </c>
      <c r="J63" s="74">
        <v>99279</v>
      </c>
      <c r="K63" s="74">
        <v>99279</v>
      </c>
      <c r="L63" s="74">
        <v>99279</v>
      </c>
      <c r="M63" s="74">
        <v>99279</v>
      </c>
    </row>
    <row r="64" spans="1:13" ht="33" x14ac:dyDescent="0.3">
      <c r="A64" s="26"/>
      <c r="B64" s="26"/>
      <c r="C64" s="26" t="s">
        <v>17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3">
      <c r="A65" s="26"/>
      <c r="B65" s="26" t="s">
        <v>58</v>
      </c>
      <c r="C65" s="27" t="s">
        <v>59</v>
      </c>
      <c r="D65" s="74">
        <v>0</v>
      </c>
      <c r="E65" s="74">
        <v>0</v>
      </c>
      <c r="F65" s="74">
        <v>215960</v>
      </c>
      <c r="G65" s="74">
        <v>215960</v>
      </c>
      <c r="H65" s="74">
        <v>215960</v>
      </c>
      <c r="I65" s="74">
        <v>215960</v>
      </c>
      <c r="J65" s="74">
        <v>215960</v>
      </c>
      <c r="K65" s="74">
        <v>215960</v>
      </c>
      <c r="L65" s="74">
        <v>215960</v>
      </c>
      <c r="M65" s="74">
        <v>215960</v>
      </c>
    </row>
    <row r="66" spans="1:13" ht="33" x14ac:dyDescent="0.3">
      <c r="A66" s="26"/>
      <c r="B66" s="26"/>
      <c r="C66" s="26" t="s">
        <v>229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x14ac:dyDescent="0.3">
      <c r="A67" s="26"/>
      <c r="B67" s="26" t="s">
        <v>230</v>
      </c>
      <c r="C67" s="27" t="s">
        <v>59</v>
      </c>
      <c r="D67" s="74"/>
      <c r="E67" s="74"/>
      <c r="F67" s="74">
        <v>700000</v>
      </c>
      <c r="G67" s="74">
        <v>700000</v>
      </c>
      <c r="H67" s="74"/>
      <c r="I67" s="74"/>
      <c r="J67" s="74"/>
      <c r="K67" s="74"/>
      <c r="L67" s="74"/>
      <c r="M67" s="74"/>
    </row>
    <row r="68" spans="1:13" ht="66" x14ac:dyDescent="0.3">
      <c r="A68" s="26"/>
      <c r="B68" s="26"/>
      <c r="C68" s="26" t="s">
        <v>231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x14ac:dyDescent="0.3">
      <c r="A69" s="26"/>
      <c r="B69" s="26" t="s">
        <v>232</v>
      </c>
      <c r="C69" s="27" t="s">
        <v>59</v>
      </c>
      <c r="D69" s="74"/>
      <c r="E69" s="74"/>
      <c r="F69" s="74">
        <v>1100000</v>
      </c>
      <c r="G69" s="74">
        <v>1100000</v>
      </c>
      <c r="H69" s="81">
        <v>3504797.8</v>
      </c>
      <c r="I69" s="81">
        <v>3504797.8</v>
      </c>
      <c r="J69" s="81">
        <v>3504797.8</v>
      </c>
      <c r="K69" s="81">
        <v>3504797.8</v>
      </c>
      <c r="L69" s="74"/>
      <c r="M69" s="74"/>
    </row>
    <row r="70" spans="1:13" ht="33" x14ac:dyDescent="0.3">
      <c r="A70" s="26"/>
      <c r="B70" s="26"/>
      <c r="C70" s="26" t="s">
        <v>233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3">
      <c r="A71" s="70">
        <v>1220</v>
      </c>
      <c r="B71" s="70"/>
      <c r="C71" s="71" t="s">
        <v>51</v>
      </c>
      <c r="D71" s="72">
        <f t="shared" ref="D71:M71" si="7">+D74</f>
        <v>1955000</v>
      </c>
      <c r="E71" s="72">
        <f t="shared" si="7"/>
        <v>1955000</v>
      </c>
      <c r="F71" s="72">
        <f t="shared" si="7"/>
        <v>0</v>
      </c>
      <c r="G71" s="72">
        <f t="shared" si="7"/>
        <v>0</v>
      </c>
      <c r="H71" s="72">
        <f t="shared" si="7"/>
        <v>0</v>
      </c>
      <c r="I71" s="72">
        <f t="shared" si="7"/>
        <v>0</v>
      </c>
      <c r="J71" s="72">
        <f t="shared" si="7"/>
        <v>0</v>
      </c>
      <c r="K71" s="72">
        <f t="shared" si="7"/>
        <v>0</v>
      </c>
      <c r="L71" s="72">
        <f t="shared" si="7"/>
        <v>0</v>
      </c>
      <c r="M71" s="72">
        <f t="shared" si="7"/>
        <v>0</v>
      </c>
    </row>
    <row r="72" spans="1:13" ht="33" x14ac:dyDescent="0.3">
      <c r="A72" s="26"/>
      <c r="B72" s="26"/>
      <c r="C72" s="84" t="s">
        <v>273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x14ac:dyDescent="0.3">
      <c r="A73" s="255" t="s">
        <v>57</v>
      </c>
      <c r="B73" s="255"/>
      <c r="C73" s="255"/>
      <c r="D73" s="255"/>
      <c r="E73" s="73"/>
      <c r="F73" s="129"/>
      <c r="G73" s="73"/>
      <c r="H73" s="129"/>
      <c r="I73" s="73"/>
      <c r="J73" s="129"/>
      <c r="K73" s="73"/>
      <c r="L73" s="129"/>
      <c r="M73" s="73"/>
    </row>
    <row r="74" spans="1:13" x14ac:dyDescent="0.3">
      <c r="A74" s="26"/>
      <c r="B74" s="26">
        <v>31002</v>
      </c>
      <c r="C74" s="27" t="s">
        <v>59</v>
      </c>
      <c r="D74" s="74">
        <v>1955000</v>
      </c>
      <c r="E74" s="74">
        <v>1955000</v>
      </c>
      <c r="F74" s="74"/>
      <c r="G74" s="74"/>
      <c r="H74" s="74"/>
      <c r="I74" s="74"/>
      <c r="J74" s="74"/>
      <c r="K74" s="74"/>
      <c r="L74" s="74"/>
      <c r="M74" s="74"/>
    </row>
    <row r="75" spans="1:13" x14ac:dyDescent="0.3">
      <c r="A75" s="26"/>
      <c r="B75" s="26"/>
      <c r="C75" s="89" t="s">
        <v>163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</row>
  </sheetData>
  <mergeCells count="19">
    <mergeCell ref="L5:L7"/>
    <mergeCell ref="M5:M7"/>
    <mergeCell ref="H5:H7"/>
    <mergeCell ref="K5:K7"/>
    <mergeCell ref="F5:F7"/>
    <mergeCell ref="G5:G7"/>
    <mergeCell ref="I5:I7"/>
    <mergeCell ref="J5:J7"/>
    <mergeCell ref="A73:D73"/>
    <mergeCell ref="B2:E3"/>
    <mergeCell ref="A5:B7"/>
    <mergeCell ref="C5:C7"/>
    <mergeCell ref="D5:D7"/>
    <mergeCell ref="E5:E7"/>
    <mergeCell ref="A8:B8"/>
    <mergeCell ref="A11:D11"/>
    <mergeCell ref="A48:D48"/>
    <mergeCell ref="A55:D55"/>
    <mergeCell ref="A60:D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Հավելված 3 Մաս 2</vt:lpstr>
      <vt:lpstr>Հավելված 3 Մաս 3</vt:lpstr>
      <vt:lpstr>Հավելված 3 Մաս 4</vt:lpstr>
      <vt:lpstr>Հավելված 4</vt:lpstr>
      <vt:lpstr>Հավելված 5</vt:lpstr>
      <vt:lpstr>Հավելված 6</vt:lpstr>
      <vt:lpstr>Հավելված 6.1</vt:lpstr>
      <vt:lpstr>Հավելված 7</vt:lpstr>
      <vt:lpstr>Հավելված 8</vt:lpstr>
      <vt:lpstr>Հավելված  10</vt:lpstr>
      <vt:lpstr>Հավելված 10 Աղյուսակ 2</vt:lpstr>
      <vt:lpstr>'Հավելված 3 Մաս 3'!_ftnref12</vt:lpstr>
      <vt:lpstr>'Հավելված 6'!_Toc501014758</vt:lpstr>
      <vt:lpstr>'Հավելված 7'!_Toc501014759</vt:lpstr>
      <vt:lpstr>'Հավելված  10'!_Toc501014762</vt:lpstr>
      <vt:lpstr>'Հավելված 4'!_Toc93926495</vt:lpstr>
      <vt:lpstr>'Հավելված 3 Մաս 4'!Print_Area</vt:lpstr>
      <vt:lpstr>'Հավելված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lastModifiedBy>Lilit Harutyunyan</cp:lastModifiedBy>
  <cp:lastPrinted>2022-03-01T06:04:35Z</cp:lastPrinted>
  <dcterms:created xsi:type="dcterms:W3CDTF">2017-12-06T07:28:20Z</dcterms:created>
  <dcterms:modified xsi:type="dcterms:W3CDTF">2022-03-02T12:05:56Z</dcterms:modified>
</cp:coreProperties>
</file>